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1705" yWindow="2445" windowWidth="21810" windowHeight="13110" firstSheet="1" activeTab="1"/>
  </bookViews>
  <sheets>
    <sheet name="Cover" sheetId="27" r:id="rId1"/>
    <sheet name="Summary" sheetId="2" r:id="rId2"/>
    <sheet name="General A - App" sheetId="3" r:id="rId3"/>
    <sheet name="General A - Rev" sheetId="4" r:id="rId4"/>
    <sheet name="Highway DA - App" sheetId="5" r:id="rId5"/>
    <sheet name="Highway DA -Rev" sheetId="6" r:id="rId6"/>
    <sheet name="Lighting District" sheetId="7" r:id="rId7"/>
    <sheet name="Salaries" sheetId="17" r:id="rId8"/>
    <sheet name="Sheet1" sheetId="28" r:id="rId9"/>
  </sheets>
  <definedNames>
    <definedName name="_xlnm._FilterDatabase" localSheetId="2" hidden="1">'General A - App'!$B$9:$B$207</definedName>
    <definedName name="_xlnm._FilterDatabase" localSheetId="4" hidden="1">'Highway DA - App'!$B$9:$B$63</definedName>
    <definedName name="_xlnm.Print_Area" localSheetId="2">'General A - App'!$A$1:$F$215</definedName>
    <definedName name="_xlnm.Print_Area" localSheetId="1">Summary!$A$1:$P$26</definedName>
    <definedName name="_xlnm.Print_Titles" localSheetId="2">'General A - App'!$1:$9</definedName>
    <definedName name="_xlnm.Print_Titles" localSheetId="3">'General A - Rev'!$1:$9</definedName>
    <definedName name="_xlnm.Print_Titles" localSheetId="4">'Highway DA - App'!$1:$9</definedName>
    <definedName name="_xlnm.Print_Titles" localSheetId="5">'Highway DA -Rev'!$1:$9</definedName>
    <definedName name="_xlnm.Print_Titles" localSheetId="1">Summary!$3:$3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2"/>
  <c r="O18"/>
  <c r="F204" i="3"/>
  <c r="F60" i="5"/>
  <c r="F43" i="6"/>
  <c r="F21"/>
  <c r="E21"/>
  <c r="D21"/>
  <c r="C21"/>
  <c r="O12" i="2"/>
  <c r="O10"/>
  <c r="E54" i="3" l="1"/>
  <c r="C84" i="5"/>
  <c r="E84"/>
  <c r="F84"/>
  <c r="D84"/>
  <c r="C78"/>
  <c r="E78"/>
  <c r="F78"/>
  <c r="D78"/>
  <c r="F5" i="4"/>
  <c r="F5" i="5"/>
  <c r="F5" i="6"/>
  <c r="F5" i="7"/>
  <c r="F5" i="3"/>
  <c r="F7" i="4"/>
  <c r="C7" s="1"/>
  <c r="F7" i="5"/>
  <c r="C7" s="1"/>
  <c r="F7" i="6"/>
  <c r="C7" s="1"/>
  <c r="F7" i="7"/>
  <c r="D7" s="1"/>
  <c r="F7" i="3"/>
  <c r="D7" s="1"/>
  <c r="D28"/>
  <c r="D21" i="7"/>
  <c r="E21"/>
  <c r="C21"/>
  <c r="D33" i="6"/>
  <c r="E33"/>
  <c r="F33"/>
  <c r="C33"/>
  <c r="F48" i="5"/>
  <c r="E48"/>
  <c r="D48"/>
  <c r="C48"/>
  <c r="D7" i="6" l="1"/>
  <c r="E7" i="7"/>
  <c r="D7" i="5"/>
  <c r="E7" i="3"/>
  <c r="D7" i="4"/>
  <c r="E7" i="6"/>
  <c r="C7" i="3"/>
  <c r="E7" i="5"/>
  <c r="C7" i="7"/>
  <c r="E7" i="4"/>
  <c r="F29" i="5"/>
  <c r="E29"/>
  <c r="D29"/>
  <c r="C29"/>
  <c r="D41" i="4"/>
  <c r="E41"/>
  <c r="F41"/>
  <c r="C41"/>
  <c r="D27"/>
  <c r="E27"/>
  <c r="F27"/>
  <c r="C27"/>
  <c r="A1" i="7"/>
  <c r="A1" i="6"/>
  <c r="A1" i="5"/>
  <c r="A1" i="4"/>
  <c r="A1" i="3"/>
  <c r="A1" i="17" s="1"/>
  <c r="D176" i="3"/>
  <c r="E176"/>
  <c r="F176"/>
  <c r="C176"/>
  <c r="F165"/>
  <c r="E165"/>
  <c r="D165"/>
  <c r="C165"/>
  <c r="F158"/>
  <c r="E158"/>
  <c r="D158"/>
  <c r="C158"/>
  <c r="D144"/>
  <c r="E144"/>
  <c r="F144"/>
  <c r="C144"/>
  <c r="D138"/>
  <c r="E138"/>
  <c r="F138"/>
  <c r="C138"/>
  <c r="D132"/>
  <c r="E132"/>
  <c r="F132"/>
  <c r="C132"/>
  <c r="E28"/>
  <c r="F28"/>
  <c r="C28"/>
  <c r="D104"/>
  <c r="E104"/>
  <c r="F104"/>
  <c r="C104"/>
  <c r="F97"/>
  <c r="E97"/>
  <c r="D97"/>
  <c r="C97"/>
  <c r="A4" i="17"/>
  <c r="A2" i="2"/>
  <c r="C18" l="1"/>
  <c r="F41" i="6"/>
  <c r="F27"/>
  <c r="F55" i="5"/>
  <c r="F23"/>
  <c r="F17"/>
  <c r="F62" i="4"/>
  <c r="F54"/>
  <c r="F48"/>
  <c r="F33"/>
  <c r="F21"/>
  <c r="F197" i="3"/>
  <c r="F191"/>
  <c r="F182"/>
  <c r="F152"/>
  <c r="F167" s="1"/>
  <c r="F122"/>
  <c r="F116"/>
  <c r="F110"/>
  <c r="F89"/>
  <c r="F81"/>
  <c r="F75"/>
  <c r="F68"/>
  <c r="F60"/>
  <c r="F54"/>
  <c r="F48"/>
  <c r="F42"/>
  <c r="F36"/>
  <c r="F18"/>
  <c r="F199" l="1"/>
  <c r="F31" i="5"/>
  <c r="F124" i="3"/>
  <c r="F184"/>
  <c r="E41" i="6" l="1"/>
  <c r="D15" i="4"/>
  <c r="D21"/>
  <c r="D33"/>
  <c r="D48"/>
  <c r="D54"/>
  <c r="D62"/>
  <c r="D209" i="3" l="1"/>
  <c r="D197"/>
  <c r="D191"/>
  <c r="D182"/>
  <c r="D152"/>
  <c r="D167" s="1"/>
  <c r="D122"/>
  <c r="D116"/>
  <c r="D110"/>
  <c r="D89"/>
  <c r="D81"/>
  <c r="D75"/>
  <c r="D68"/>
  <c r="D60"/>
  <c r="D54"/>
  <c r="D48"/>
  <c r="D42"/>
  <c r="D36"/>
  <c r="D18"/>
  <c r="D199" l="1"/>
  <c r="D124"/>
  <c r="D184"/>
  <c r="D215" l="1"/>
  <c r="O14" i="2"/>
  <c r="O34" s="1"/>
  <c r="O36" s="1"/>
  <c r="K14" l="1"/>
  <c r="D14" i="7" l="1"/>
  <c r="D41" i="6"/>
  <c r="D27"/>
  <c r="D43" s="1"/>
  <c r="D15"/>
  <c r="D65" i="5"/>
  <c r="D55"/>
  <c r="D41"/>
  <c r="D23"/>
  <c r="D17"/>
  <c r="D31" l="1"/>
  <c r="D86" s="1"/>
  <c r="D45" i="6"/>
  <c r="D68" i="4"/>
  <c r="D72" l="1"/>
  <c r="D70"/>
  <c r="E14" i="7" l="1"/>
  <c r="F14"/>
  <c r="C14"/>
  <c r="C41" i="6"/>
  <c r="E27"/>
  <c r="E43" s="1"/>
  <c r="C27"/>
  <c r="E15"/>
  <c r="C15"/>
  <c r="E65" i="5"/>
  <c r="F65"/>
  <c r="C65"/>
  <c r="E55"/>
  <c r="C55"/>
  <c r="E41"/>
  <c r="F41"/>
  <c r="C41"/>
  <c r="E23"/>
  <c r="C23"/>
  <c r="E17"/>
  <c r="C17"/>
  <c r="E68" i="4"/>
  <c r="F68"/>
  <c r="C68"/>
  <c r="E62"/>
  <c r="C62"/>
  <c r="E54"/>
  <c r="C54"/>
  <c r="E48"/>
  <c r="C48"/>
  <c r="E33"/>
  <c r="C33"/>
  <c r="E21"/>
  <c r="C21"/>
  <c r="E15"/>
  <c r="C15"/>
  <c r="E209" i="3"/>
  <c r="F209"/>
  <c r="F215" s="1"/>
  <c r="C209"/>
  <c r="E197"/>
  <c r="C197"/>
  <c r="E191"/>
  <c r="C191"/>
  <c r="C182"/>
  <c r="E152"/>
  <c r="E167" s="1"/>
  <c r="C152"/>
  <c r="C167" s="1"/>
  <c r="E122"/>
  <c r="C122"/>
  <c r="E116"/>
  <c r="C116"/>
  <c r="E110"/>
  <c r="C110"/>
  <c r="E89"/>
  <c r="C89"/>
  <c r="E81"/>
  <c r="C81"/>
  <c r="E75"/>
  <c r="C75"/>
  <c r="E68"/>
  <c r="C68"/>
  <c r="E60"/>
  <c r="C60"/>
  <c r="C54"/>
  <c r="E48"/>
  <c r="C48"/>
  <c r="E42"/>
  <c r="C42"/>
  <c r="E36"/>
  <c r="C36"/>
  <c r="F86" i="5" l="1"/>
  <c r="C43" i="6"/>
  <c r="C45" s="1"/>
  <c r="E31" i="5"/>
  <c r="E86" s="1"/>
  <c r="C199" i="3"/>
  <c r="C31" i="5"/>
  <c r="C86" s="1"/>
  <c r="E199" i="3"/>
  <c r="I18" i="2"/>
  <c r="F19" i="7" s="1"/>
  <c r="C184" i="3"/>
  <c r="C70" i="4"/>
  <c r="C72"/>
  <c r="E72"/>
  <c r="F21" i="7" l="1"/>
  <c r="C12" i="2"/>
  <c r="C10" l="1"/>
  <c r="E12"/>
  <c r="F70" i="4"/>
  <c r="E10" i="2" s="1"/>
  <c r="D5" i="7" l="1"/>
  <c r="D5" i="6"/>
  <c r="D5" i="5"/>
  <c r="D5" i="4"/>
  <c r="E45" i="6" l="1"/>
  <c r="E182" i="3"/>
  <c r="E184" s="1"/>
  <c r="E18"/>
  <c r="C18"/>
  <c r="C124" s="1"/>
  <c r="C215" s="1"/>
  <c r="E124" l="1"/>
  <c r="E215" s="1"/>
  <c r="E70" i="4"/>
  <c r="I24" i="2" l="1"/>
  <c r="N24" s="1"/>
  <c r="G14" l="1"/>
  <c r="G20" s="1"/>
  <c r="G26" l="1"/>
  <c r="N18"/>
  <c r="C14" l="1"/>
  <c r="C20" s="1"/>
  <c r="C26" l="1"/>
  <c r="I10" l="1"/>
  <c r="N10" l="1"/>
  <c r="P10" s="1"/>
  <c r="F13" i="4"/>
  <c r="F15" s="1"/>
  <c r="F72" s="1"/>
  <c r="I12" i="2"/>
  <c r="F13" i="6" s="1"/>
  <c r="E14" i="2"/>
  <c r="I14" l="1"/>
  <c r="K15" s="1"/>
  <c r="K20" s="1"/>
  <c r="E20"/>
  <c r="N12"/>
  <c r="N14" l="1"/>
  <c r="P12"/>
  <c r="E26"/>
  <c r="I20"/>
  <c r="I26" s="1"/>
  <c r="F15" i="6"/>
  <c r="F45" s="1"/>
  <c r="P14" i="2" l="1"/>
  <c r="P15" s="1"/>
  <c r="N34"/>
  <c r="P34" l="1"/>
  <c r="N36"/>
  <c r="P36" s="1"/>
</calcChain>
</file>

<file path=xl/sharedStrings.xml><?xml version="1.0" encoding="utf-8"?>
<sst xmlns="http://schemas.openxmlformats.org/spreadsheetml/2006/main" count="342" uniqueCount="271">
  <si>
    <t>IN</t>
  </si>
  <si>
    <t>COUNTY OF CATTARAUGUS</t>
  </si>
  <si>
    <t>APPROPRIATIONS</t>
  </si>
  <si>
    <t>LESS</t>
  </si>
  <si>
    <t>AMOUNT TO</t>
  </si>
  <si>
    <t xml:space="preserve">AND PROVISIONS </t>
  </si>
  <si>
    <t>ESTIMATED</t>
  </si>
  <si>
    <t>UNEXPENDED</t>
  </si>
  <si>
    <t>BE RAISED</t>
  </si>
  <si>
    <t>CODE</t>
  </si>
  <si>
    <t>FUND</t>
  </si>
  <si>
    <t>FOR OTHER USES</t>
  </si>
  <si>
    <t>REVENUES</t>
  </si>
  <si>
    <t>BALANCE</t>
  </si>
  <si>
    <t>BY TAXATION</t>
  </si>
  <si>
    <t>Taxable Value</t>
  </si>
  <si>
    <t>per $1,000</t>
  </si>
  <si>
    <t>A</t>
  </si>
  <si>
    <t xml:space="preserve"> </t>
  </si>
  <si>
    <t>DA</t>
  </si>
  <si>
    <t>SUBTOTAL - TOWNWIDE FUNDS</t>
  </si>
  <si>
    <t>SPECIAL DISTRICTS</t>
  </si>
  <si>
    <t>SL</t>
  </si>
  <si>
    <t>TOTAL - TOWNWIDE &amp; SPECIAL DISTRICT FUNDS</t>
  </si>
  <si>
    <t>FIRE DISTRICTS</t>
  </si>
  <si>
    <t>TOTAL TOWN AND FIRE DISTRICT BUDGETS</t>
  </si>
  <si>
    <t>GENERAL FUND A</t>
  </si>
  <si>
    <t>Adopted</t>
  </si>
  <si>
    <t>Actual Thru</t>
  </si>
  <si>
    <t xml:space="preserve">Actual </t>
  </si>
  <si>
    <t>Budget</t>
  </si>
  <si>
    <t>Accounts</t>
  </si>
  <si>
    <t>Code</t>
  </si>
  <si>
    <t>GENERAL GOVERNMENT SUPPORT</t>
  </si>
  <si>
    <t>Legislative Board</t>
  </si>
  <si>
    <t>Town Board - Salaries</t>
  </si>
  <si>
    <t>Town Board - Contractual</t>
  </si>
  <si>
    <t>Total Legislative Board</t>
  </si>
  <si>
    <t>Municipal Court</t>
  </si>
  <si>
    <t>Town Justice - Salaries</t>
  </si>
  <si>
    <t>Court Clerk - Salary</t>
  </si>
  <si>
    <t>Town Justice - Contractual</t>
  </si>
  <si>
    <t>Total Municipal Court</t>
  </si>
  <si>
    <t>Supervisor</t>
  </si>
  <si>
    <t>Supervisor - Salary</t>
  </si>
  <si>
    <t>Supervisor - Contractual</t>
  </si>
  <si>
    <t>Total Supervisor</t>
  </si>
  <si>
    <t>Auditor</t>
  </si>
  <si>
    <t>Accounting- Fees</t>
  </si>
  <si>
    <t>Total Auditor</t>
  </si>
  <si>
    <t>Tax Collection</t>
  </si>
  <si>
    <t>Tax Collector - Contractual</t>
  </si>
  <si>
    <t>Total Tax Collection</t>
  </si>
  <si>
    <t>Assessment</t>
  </si>
  <si>
    <t>Assessor - Contractual</t>
  </si>
  <si>
    <t>Total Assessment</t>
  </si>
  <si>
    <t>Total Tax Arrears Board</t>
  </si>
  <si>
    <t>Clerk</t>
  </si>
  <si>
    <t>Town Clerk - Salary</t>
  </si>
  <si>
    <t>Town Clerk - Contractual</t>
  </si>
  <si>
    <t>Total Clerk</t>
  </si>
  <si>
    <t>Law</t>
  </si>
  <si>
    <t>Legal-Fees</t>
  </si>
  <si>
    <t>Total Law</t>
  </si>
  <si>
    <t>Buildings</t>
  </si>
  <si>
    <t>Building - Salary</t>
  </si>
  <si>
    <t>Building - Capital Expenditure</t>
  </si>
  <si>
    <t>Building - Contractual</t>
  </si>
  <si>
    <t>Total Buildings</t>
  </si>
  <si>
    <t>Central Print &amp; Mail</t>
  </si>
  <si>
    <t>Printing - Contractual</t>
  </si>
  <si>
    <t>Total Print &amp; Mail</t>
  </si>
  <si>
    <t>Unallocated Insurance</t>
  </si>
  <si>
    <t>Insurance - Contractual</t>
  </si>
  <si>
    <t>Total Unallocated Insurance</t>
  </si>
  <si>
    <t>Municipal Association Dues</t>
  </si>
  <si>
    <t>Dues - Contractual</t>
  </si>
  <si>
    <t>Total Municipal Assn Dues</t>
  </si>
  <si>
    <t>Other Gen Govt Support</t>
  </si>
  <si>
    <t>Contingent</t>
  </si>
  <si>
    <t>Total Other Gen Govt Support</t>
  </si>
  <si>
    <t>TOTAL GENERAL GOVT. SUPPORT</t>
  </si>
  <si>
    <t>Control of Animals</t>
  </si>
  <si>
    <t>Dog Warden - Contract</t>
  </si>
  <si>
    <t>Total Control of Animals</t>
  </si>
  <si>
    <t>Safety Inspection</t>
  </si>
  <si>
    <t>Total Safety Inspection</t>
  </si>
  <si>
    <t>TOTAL PUBLIC SAFETY AND HEALTH</t>
  </si>
  <si>
    <t>Street Admin</t>
  </si>
  <si>
    <t>Highway Superintend - Salary</t>
  </si>
  <si>
    <t>Highway Superintend - Contractual</t>
  </si>
  <si>
    <t>Total Street Admin</t>
  </si>
  <si>
    <t>Street Lighting</t>
  </si>
  <si>
    <t>Street Ltg - Contractual</t>
  </si>
  <si>
    <t>Total Street Lighting</t>
  </si>
  <si>
    <t>TOTAL TRANSPORTATION</t>
  </si>
  <si>
    <t>Contractual</t>
  </si>
  <si>
    <t>Historian</t>
  </si>
  <si>
    <t>Historian - Salary</t>
  </si>
  <si>
    <t>Historian - Contractual</t>
  </si>
  <si>
    <t>Total Historian</t>
  </si>
  <si>
    <t>Cemetery - Contractual</t>
  </si>
  <si>
    <t>Total Cemetery</t>
  </si>
  <si>
    <t>TOTAL OTHER</t>
  </si>
  <si>
    <t>Employee Benefits</t>
  </si>
  <si>
    <t>Retirement</t>
  </si>
  <si>
    <t>Social Security</t>
  </si>
  <si>
    <t>Workers Compensation</t>
  </si>
  <si>
    <t>Disability Insurance</t>
  </si>
  <si>
    <t>Hospital and Medical Insurance</t>
  </si>
  <si>
    <t>Total Employee Benefits</t>
  </si>
  <si>
    <t>TOTAL APPROPRIATIONS</t>
  </si>
  <si>
    <t>Real Property Taxes</t>
  </si>
  <si>
    <t>Total Real Property Taxes</t>
  </si>
  <si>
    <t>Real Property Tax Items</t>
  </si>
  <si>
    <t>Interest and Penalty on Taxes</t>
  </si>
  <si>
    <t>Total Real Property Tax Items</t>
  </si>
  <si>
    <t>Non Property Tax Items</t>
  </si>
  <si>
    <t>Sales Tax</t>
  </si>
  <si>
    <t xml:space="preserve">Total Non Property Tax Items </t>
  </si>
  <si>
    <t>Departmental Income</t>
  </si>
  <si>
    <t>Clerk Fees</t>
  </si>
  <si>
    <t>Total Departmental Income</t>
  </si>
  <si>
    <t xml:space="preserve">Use of Money and Property </t>
  </si>
  <si>
    <t>Interest - Regular Funds</t>
  </si>
  <si>
    <t>Total Use of Money and Property</t>
  </si>
  <si>
    <t>Licenses and Permits</t>
  </si>
  <si>
    <t>Building Permits</t>
  </si>
  <si>
    <t>Total Licenses and Permits</t>
  </si>
  <si>
    <t>Fines and Forfeitures</t>
  </si>
  <si>
    <t>Fines and Forfeited Bail</t>
  </si>
  <si>
    <t>Total Fines and Foreitures</t>
  </si>
  <si>
    <t>Misc Local Sources</t>
  </si>
  <si>
    <t>Miscellaneous Revenue</t>
  </si>
  <si>
    <t>Total Misc Local Sources</t>
  </si>
  <si>
    <t>State Aid</t>
  </si>
  <si>
    <t>NYS Revenue Sharing</t>
  </si>
  <si>
    <t>Mortgage Tax</t>
  </si>
  <si>
    <t>Total State Aid</t>
  </si>
  <si>
    <t>Total Non-Property Tax Revenues</t>
  </si>
  <si>
    <t>TOTAL REVENUES</t>
  </si>
  <si>
    <t>HIGHWAY FUND DA</t>
  </si>
  <si>
    <t>Maint of Streets</t>
  </si>
  <si>
    <t>Wages</t>
  </si>
  <si>
    <t>Road Construction</t>
  </si>
  <si>
    <t>Total Maint of Streets</t>
  </si>
  <si>
    <t>Perm Improve Highway</t>
  </si>
  <si>
    <t>Total Perm Improve Highway</t>
  </si>
  <si>
    <t>TOTAL GENERAL REPAIRS</t>
  </si>
  <si>
    <t>Machinery</t>
  </si>
  <si>
    <t>Equipment</t>
  </si>
  <si>
    <t>Equipment - Reserve</t>
  </si>
  <si>
    <t>5130.2R</t>
  </si>
  <si>
    <t>Total Machinery</t>
  </si>
  <si>
    <t>Snow Removal</t>
  </si>
  <si>
    <t>Total Snow Removal</t>
  </si>
  <si>
    <t>Use of Money And Property</t>
  </si>
  <si>
    <t>Interest - Reserve Funds</t>
  </si>
  <si>
    <t>2401R</t>
  </si>
  <si>
    <t>Total Use of Money And Property</t>
  </si>
  <si>
    <t>State Aid - CHIPS</t>
  </si>
  <si>
    <t>State Aid - Pave NY</t>
  </si>
  <si>
    <t>State Aid - Extreme Weather</t>
  </si>
  <si>
    <t>KILLBUCK LIGHTING DISTRICT</t>
  </si>
  <si>
    <t>Elected Officials Salaries</t>
  </si>
  <si>
    <t>(Article 8 of the Town Law)</t>
  </si>
  <si>
    <t>Officer</t>
  </si>
  <si>
    <t>Salary</t>
  </si>
  <si>
    <t>Town Supervisor</t>
  </si>
  <si>
    <t>Town Board</t>
  </si>
  <si>
    <t>Town Justices</t>
  </si>
  <si>
    <t>Highway Superintendent</t>
  </si>
  <si>
    <t>Be Raised</t>
  </si>
  <si>
    <t>by Taxation</t>
  </si>
  <si>
    <t>For internal use only</t>
  </si>
  <si>
    <t xml:space="preserve">Town Clerk </t>
  </si>
  <si>
    <t>TENTATIVE TOWN BUDGET</t>
  </si>
  <si>
    <t>TOWN OF FARMERSVILLE</t>
  </si>
  <si>
    <t>FIRE DISTRICT</t>
  </si>
  <si>
    <t>LIGHTING FUND</t>
  </si>
  <si>
    <t>GENERAL FUND</t>
  </si>
  <si>
    <t>HIGHWAY FUND</t>
  </si>
  <si>
    <t>Town Justice - Equipment</t>
  </si>
  <si>
    <t>Supervisor - Equipment</t>
  </si>
  <si>
    <t>Bank Fees</t>
  </si>
  <si>
    <t>Town Clerk - Deputy</t>
  </si>
  <si>
    <t>1410.1D</t>
  </si>
  <si>
    <t>Town Justice - Prosecutor</t>
  </si>
  <si>
    <t>1110.4C</t>
  </si>
  <si>
    <t>Legal Fees</t>
  </si>
  <si>
    <t>Arbitrator</t>
  </si>
  <si>
    <t>Arbitrator- Fees</t>
  </si>
  <si>
    <t>Total Arbitrator</t>
  </si>
  <si>
    <t>Information Technologies</t>
  </si>
  <si>
    <t>IT Technologies</t>
  </si>
  <si>
    <t>IT Technologies - Equipment</t>
  </si>
  <si>
    <t>IT Technologies - Web Page</t>
  </si>
  <si>
    <t>Total Information Technologies</t>
  </si>
  <si>
    <t>Printing - Tax Roll</t>
  </si>
  <si>
    <t>1670.4T</t>
  </si>
  <si>
    <t>Building Inspector - Salary</t>
  </si>
  <si>
    <t>Building Inspector - Equipment</t>
  </si>
  <si>
    <t>Building Inspector - Contractual</t>
  </si>
  <si>
    <t>Police</t>
  </si>
  <si>
    <t>Constable - Salary</t>
  </si>
  <si>
    <t>Constable - Contractual</t>
  </si>
  <si>
    <t>Constable - Equipment</t>
  </si>
  <si>
    <t>Total Police</t>
  </si>
  <si>
    <t>Traffic</t>
  </si>
  <si>
    <t>Traffic Signs</t>
  </si>
  <si>
    <t>Total Traffic</t>
  </si>
  <si>
    <t>Registrar of Vital Statistics</t>
  </si>
  <si>
    <t>Registrar of Vital Statistics - Salary</t>
  </si>
  <si>
    <t>Total Registrar of Vital Statistics</t>
  </si>
  <si>
    <t>Ambulance</t>
  </si>
  <si>
    <t>Ambulance - Salary</t>
  </si>
  <si>
    <t>Ambulance - Contractual</t>
  </si>
  <si>
    <t>Total Ambulance</t>
  </si>
  <si>
    <t>Drug Testing</t>
  </si>
  <si>
    <t>5010.4D</t>
  </si>
  <si>
    <t>Home and Community Services</t>
  </si>
  <si>
    <t>Workers Compensation - Fire District</t>
  </si>
  <si>
    <t>904038F</t>
  </si>
  <si>
    <t>TOWN OF FARMERSVILLE, NEW YORK</t>
  </si>
  <si>
    <t>2401M</t>
  </si>
  <si>
    <t>Interest - Money Market</t>
  </si>
  <si>
    <t>Interest - CLASS</t>
  </si>
  <si>
    <t>Dog Licenses</t>
  </si>
  <si>
    <t>Refund of Prior Years Expenditures</t>
  </si>
  <si>
    <t>Longevity Stipend</t>
  </si>
  <si>
    <t>General Repairs - Contractual</t>
  </si>
  <si>
    <t>General Repairs - Wages</t>
  </si>
  <si>
    <t>5112.1L</t>
  </si>
  <si>
    <t>Bridge - Kingsbury Hill</t>
  </si>
  <si>
    <t>Maint of Bridges</t>
  </si>
  <si>
    <t>Total Maint of Bridges</t>
  </si>
  <si>
    <t>5130.4L</t>
  </si>
  <si>
    <t>Lease - 2020 Loader</t>
  </si>
  <si>
    <t>Brush and Weeds</t>
  </si>
  <si>
    <t>Total Brush and Weeds</t>
  </si>
  <si>
    <t>Refund Prior Year Expenditure</t>
  </si>
  <si>
    <t>Highway Superintend</t>
  </si>
  <si>
    <t>5010.1D</t>
  </si>
  <si>
    <t>Transfers</t>
  </si>
  <si>
    <t>Transfers to Capital Reserves</t>
  </si>
  <si>
    <t>Debt Service</t>
  </si>
  <si>
    <t>SIB - Truck - Principal</t>
  </si>
  <si>
    <t>SIB - Truck - Interest</t>
  </si>
  <si>
    <t>SIB - 1 Ton Truck - Principal</t>
  </si>
  <si>
    <t>SIB - 1 Ton Truck - Interest</t>
  </si>
  <si>
    <t>SIB - Case Tractor - Principal</t>
  </si>
  <si>
    <t>SIB - Case Tractor - Interest</t>
  </si>
  <si>
    <t>Note - Kingsbury Hill - Principal</t>
  </si>
  <si>
    <t>Note - Kingsbury Hill - Interest</t>
  </si>
  <si>
    <t>Total Debt Service</t>
  </si>
  <si>
    <t>Highway Equipment Reserve</t>
  </si>
  <si>
    <t>Total Transfers</t>
  </si>
  <si>
    <t>sept</t>
  </si>
  <si>
    <t>SEPT</t>
  </si>
  <si>
    <t>2022 Tax Rate</t>
  </si>
  <si>
    <t xml:space="preserve">2022 Amount to  </t>
  </si>
  <si>
    <t xml:space="preserve">2023 Tax Rate </t>
  </si>
  <si>
    <t>2022 Taxable Value</t>
  </si>
  <si>
    <t>Total Non Property Tax Items</t>
  </si>
  <si>
    <t>2023 Tax cap</t>
  </si>
  <si>
    <t xml:space="preserve">Assessed val. </t>
  </si>
  <si>
    <t>rate per thousand</t>
  </si>
  <si>
    <t>2023 estimated tax bill</t>
  </si>
  <si>
    <t>Town</t>
  </si>
  <si>
    <t xml:space="preserve">Lighting </t>
  </si>
  <si>
    <t>Fire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</si>
</sst>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* #,##0.000000_-;\-* #,##0.000000_-;_-* &quot;-&quot;??_-;_-@_-"/>
    <numFmt numFmtId="166" formatCode="_-* #,##0_-;\-* #,##0_-;_-* &quot;-&quot;??_-;_-@_-"/>
    <numFmt numFmtId="167" formatCode="0.0"/>
    <numFmt numFmtId="168" formatCode="_-* #,##0.0000000_-;\-* #,##0.0000000_-;_-* &quot;-&quot;??_-;_-@_-"/>
    <numFmt numFmtId="169" formatCode="0.0000%"/>
    <numFmt numFmtId="170" formatCode="_-* #,##0.0000_-;\-* #,##0.0000_-;_-* &quot;-&quot;??_-;_-@_-"/>
  </numFmts>
  <fonts count="2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u/>
      <sz val="12"/>
      <color theme="1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36"/>
      <color theme="1"/>
      <name val="Arial"/>
      <family val="2"/>
    </font>
    <font>
      <b/>
      <sz val="26"/>
      <color theme="1"/>
      <name val="Arial"/>
      <family val="2"/>
    </font>
    <font>
      <sz val="14"/>
      <color theme="1"/>
      <name val="Arial"/>
      <family val="2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/>
  </cellStyleXfs>
  <cellXfs count="14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164" fontId="2" fillId="0" borderId="0" xfId="1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164" fontId="6" fillId="0" borderId="0" xfId="1" applyFont="1"/>
    <xf numFmtId="165" fontId="6" fillId="0" borderId="0" xfId="1" applyNumberFormat="1" applyFont="1"/>
    <xf numFmtId="164" fontId="9" fillId="0" borderId="0" xfId="1" applyFont="1"/>
    <xf numFmtId="164" fontId="9" fillId="0" borderId="0" xfId="1" applyFont="1" applyBorder="1"/>
    <xf numFmtId="164" fontId="7" fillId="0" borderId="0" xfId="1" applyFont="1" applyFill="1"/>
    <xf numFmtId="164" fontId="9" fillId="0" borderId="0" xfId="1" applyFont="1" applyAlignment="1" applyProtection="1">
      <alignment horizontal="right"/>
    </xf>
    <xf numFmtId="164" fontId="9" fillId="0" borderId="0" xfId="1" applyFont="1" applyProtection="1"/>
    <xf numFmtId="164" fontId="7" fillId="0" borderId="0" xfId="1" applyFont="1" applyAlignment="1" applyProtection="1">
      <alignment horizontal="center"/>
    </xf>
    <xf numFmtId="164" fontId="9" fillId="0" borderId="0" xfId="1" applyFont="1" applyBorder="1" applyProtection="1"/>
    <xf numFmtId="164" fontId="7" fillId="0" borderId="0" xfId="1" applyFont="1" applyBorder="1" applyAlignment="1" applyProtection="1">
      <alignment horizontal="center"/>
    </xf>
    <xf numFmtId="164" fontId="10" fillId="0" borderId="0" xfId="1" applyFont="1" applyProtection="1"/>
    <xf numFmtId="164" fontId="10" fillId="0" borderId="0" xfId="1" applyFont="1" applyAlignment="1" applyProtection="1">
      <alignment horizontal="center"/>
    </xf>
    <xf numFmtId="164" fontId="7" fillId="0" borderId="1" xfId="1" applyFont="1" applyBorder="1" applyAlignment="1" applyProtection="1">
      <alignment horizontal="center"/>
    </xf>
    <xf numFmtId="164" fontId="7" fillId="0" borderId="2" xfId="1" applyFont="1" applyBorder="1" applyAlignment="1">
      <alignment horizontal="center"/>
    </xf>
    <xf numFmtId="164" fontId="6" fillId="0" borderId="0" xfId="1" applyFont="1" applyFill="1"/>
    <xf numFmtId="164" fontId="9" fillId="0" borderId="0" xfId="1" applyFont="1" applyAlignment="1" applyProtection="1">
      <alignment horizontal="left"/>
    </xf>
    <xf numFmtId="164" fontId="6" fillId="0" borderId="0" xfId="1" applyFont="1" applyBorder="1"/>
    <xf numFmtId="165" fontId="6" fillId="0" borderId="2" xfId="1" applyNumberFormat="1" applyFont="1" applyBorder="1"/>
    <xf numFmtId="164" fontId="9" fillId="0" borderId="0" xfId="1" applyFont="1" applyAlignment="1">
      <alignment horizontal="left" indent="1"/>
    </xf>
    <xf numFmtId="164" fontId="5" fillId="0" borderId="0" xfId="1" applyFont="1"/>
    <xf numFmtId="166" fontId="6" fillId="0" borderId="0" xfId="1" applyNumberFormat="1" applyFont="1"/>
    <xf numFmtId="0" fontId="7" fillId="0" borderId="0" xfId="1" applyNumberFormat="1" applyFont="1" applyAlignment="1">
      <alignment horizontal="center"/>
    </xf>
    <xf numFmtId="166" fontId="6" fillId="0" borderId="2" xfId="1" applyNumberFormat="1" applyFont="1" applyBorder="1"/>
    <xf numFmtId="44" fontId="6" fillId="0" borderId="0" xfId="2" applyFont="1"/>
    <xf numFmtId="0" fontId="7" fillId="0" borderId="0" xfId="0" applyFont="1" applyAlignment="1">
      <alignment horizontal="left" indent="1"/>
    </xf>
    <xf numFmtId="166" fontId="6" fillId="0" borderId="0" xfId="0" applyNumberFormat="1" applyFont="1"/>
    <xf numFmtId="166" fontId="7" fillId="0" borderId="0" xfId="1" applyNumberFormat="1" applyFont="1"/>
    <xf numFmtId="166" fontId="6" fillId="0" borderId="2" xfId="0" applyNumberFormat="1" applyFont="1" applyBorder="1"/>
    <xf numFmtId="166" fontId="7" fillId="0" borderId="3" xfId="1" applyNumberFormat="1" applyFont="1" applyBorder="1"/>
    <xf numFmtId="0" fontId="6" fillId="0" borderId="0" xfId="0" applyFont="1" applyAlignment="1">
      <alignment horizontal="left"/>
    </xf>
    <xf numFmtId="166" fontId="6" fillId="0" borderId="0" xfId="1" applyNumberFormat="1" applyFont="1" applyBorder="1"/>
    <xf numFmtId="166" fontId="7" fillId="0" borderId="4" xfId="0" applyNumberFormat="1" applyFont="1" applyBorder="1"/>
    <xf numFmtId="166" fontId="7" fillId="0" borderId="3" xfId="0" applyNumberFormat="1" applyFont="1" applyBorder="1"/>
    <xf numFmtId="166" fontId="7" fillId="0" borderId="0" xfId="0" applyNumberFormat="1" applyFont="1"/>
    <xf numFmtId="0" fontId="5" fillId="0" borderId="0" xfId="0" applyFont="1"/>
    <xf numFmtId="166" fontId="7" fillId="0" borderId="4" xfId="1" applyNumberFormat="1" applyFont="1" applyBorder="1"/>
    <xf numFmtId="166" fontId="6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3" fontId="1" fillId="0" borderId="0" xfId="0" applyNumberFormat="1" applyFont="1" applyAlignment="1">
      <alignment horizontal="right"/>
    </xf>
    <xf numFmtId="166" fontId="6" fillId="0" borderId="4" xfId="0" applyNumberFormat="1" applyFont="1" applyBorder="1"/>
    <xf numFmtId="167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9" fillId="0" borderId="0" xfId="1" applyFont="1" applyFill="1" applyBorder="1" applyProtection="1"/>
    <xf numFmtId="164" fontId="9" fillId="0" borderId="0" xfId="1" applyFont="1" applyFill="1" applyProtection="1"/>
    <xf numFmtId="164" fontId="6" fillId="0" borderId="0" xfId="1" applyFont="1" applyFill="1" applyBorder="1"/>
    <xf numFmtId="164" fontId="7" fillId="0" borderId="0" xfId="1" applyFont="1" applyFill="1" applyBorder="1"/>
    <xf numFmtId="164" fontId="9" fillId="0" borderId="0" xfId="1" applyFont="1" applyFill="1"/>
    <xf numFmtId="164" fontId="9" fillId="0" borderId="0" xfId="1" applyFont="1" applyFill="1" applyBorder="1"/>
    <xf numFmtId="164" fontId="5" fillId="0" borderId="0" xfId="1" applyFont="1" applyFill="1" applyBorder="1"/>
    <xf numFmtId="166" fontId="6" fillId="0" borderId="2" xfId="1" applyNumberFormat="1" applyFont="1" applyFill="1" applyBorder="1"/>
    <xf numFmtId="166" fontId="6" fillId="0" borderId="0" xfId="1" applyNumberFormat="1" applyFont="1" applyFill="1"/>
    <xf numFmtId="164" fontId="7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166" fontId="7" fillId="0" borderId="2" xfId="1" applyNumberFormat="1" applyFont="1" applyBorder="1" applyAlignment="1">
      <alignment horizontal="center"/>
    </xf>
    <xf numFmtId="168" fontId="6" fillId="0" borderId="0" xfId="1" applyNumberFormat="1" applyFont="1"/>
    <xf numFmtId="168" fontId="7" fillId="0" borderId="0" xfId="1" applyNumberFormat="1" applyFont="1" applyBorder="1" applyAlignment="1">
      <alignment horizontal="center"/>
    </xf>
    <xf numFmtId="168" fontId="7" fillId="0" borderId="2" xfId="1" applyNumberFormat="1" applyFont="1" applyBorder="1" applyAlignment="1">
      <alignment horizontal="center"/>
    </xf>
    <xf numFmtId="166" fontId="6" fillId="0" borderId="0" xfId="1" applyNumberFormat="1" applyFont="1" applyFill="1" applyBorder="1"/>
    <xf numFmtId="164" fontId="13" fillId="0" borderId="0" xfId="1" applyFont="1" applyAlignment="1">
      <alignment horizontal="center"/>
    </xf>
    <xf numFmtId="164" fontId="12" fillId="0" borderId="0" xfId="1" applyFont="1" applyFill="1" applyAlignment="1">
      <alignment horizontal="center"/>
    </xf>
    <xf numFmtId="164" fontId="5" fillId="0" borderId="0" xfId="1" applyFont="1" applyBorder="1" applyProtection="1"/>
    <xf numFmtId="164" fontId="7" fillId="0" borderId="0" xfId="1" applyFont="1" applyBorder="1" applyAlignment="1">
      <alignment horizontal="center"/>
    </xf>
    <xf numFmtId="166" fontId="9" fillId="0" borderId="0" xfId="1" applyNumberFormat="1" applyFont="1" applyFill="1" applyBorder="1" applyProtection="1"/>
    <xf numFmtId="166" fontId="9" fillId="0" borderId="0" xfId="1" applyNumberFormat="1" applyFont="1" applyFill="1" applyProtection="1"/>
    <xf numFmtId="166" fontId="9" fillId="0" borderId="0" xfId="1" applyNumberFormat="1" applyFont="1" applyProtection="1"/>
    <xf numFmtId="166" fontId="9" fillId="0" borderId="2" xfId="1" applyNumberFormat="1" applyFont="1" applyFill="1" applyBorder="1" applyProtection="1"/>
    <xf numFmtId="166" fontId="9" fillId="0" borderId="2" xfId="1" applyNumberFormat="1" applyFont="1" applyBorder="1" applyProtection="1"/>
    <xf numFmtId="166" fontId="7" fillId="0" borderId="0" xfId="1" applyNumberFormat="1" applyFont="1" applyFill="1" applyBorder="1"/>
    <xf numFmtId="166" fontId="9" fillId="0" borderId="0" xfId="1" applyNumberFormat="1" applyFont="1" applyFill="1"/>
    <xf numFmtId="166" fontId="9" fillId="0" borderId="2" xfId="1" applyNumberFormat="1" applyFont="1" applyFill="1" applyBorder="1"/>
    <xf numFmtId="166" fontId="9" fillId="0" borderId="0" xfId="1" applyNumberFormat="1" applyFont="1" applyFill="1" applyBorder="1"/>
    <xf numFmtId="166" fontId="5" fillId="0" borderId="3" xfId="1" applyNumberFormat="1" applyFont="1" applyFill="1" applyBorder="1"/>
    <xf numFmtId="166" fontId="9" fillId="0" borderId="0" xfId="1" applyNumberFormat="1" applyFont="1"/>
    <xf numFmtId="166" fontId="9" fillId="0" borderId="0" xfId="1" applyNumberFormat="1" applyFont="1" applyBorder="1"/>
    <xf numFmtId="166" fontId="5" fillId="0" borderId="0" xfId="1" applyNumberFormat="1" applyFont="1" applyFill="1" applyBorder="1"/>
    <xf numFmtId="166" fontId="5" fillId="0" borderId="3" xfId="1" applyNumberFormat="1" applyFont="1" applyBorder="1" applyProtection="1"/>
    <xf numFmtId="14" fontId="5" fillId="0" borderId="0" xfId="0" applyNumberFormat="1" applyFont="1" applyAlignment="1">
      <alignment horizontal="center"/>
    </xf>
    <xf numFmtId="166" fontId="6" fillId="2" borderId="0" xfId="1" applyNumberFormat="1" applyFont="1" applyFill="1"/>
    <xf numFmtId="164" fontId="6" fillId="2" borderId="0" xfId="1" applyFont="1" applyFill="1"/>
    <xf numFmtId="169" fontId="6" fillId="0" borderId="0" xfId="3" applyNumberFormat="1" applyFont="1"/>
    <xf numFmtId="164" fontId="7" fillId="0" borderId="0" xfId="1" applyFont="1" applyFill="1" applyAlignment="1">
      <alignment horizontal="center"/>
    </xf>
    <xf numFmtId="166" fontId="6" fillId="0" borderId="2" xfId="1" applyNumberFormat="1" applyFont="1" applyFill="1" applyBorder="1" applyAlignment="1">
      <alignment horizontal="center"/>
    </xf>
    <xf numFmtId="166" fontId="7" fillId="0" borderId="0" xfId="1" applyNumberFormat="1" applyFont="1" applyFill="1" applyAlignment="1">
      <alignment horizontal="center"/>
    </xf>
    <xf numFmtId="0" fontId="15" fillId="0" borderId="0" xfId="4" applyFont="1"/>
    <xf numFmtId="0" fontId="16" fillId="0" borderId="0" xfId="4"/>
    <xf numFmtId="0" fontId="17" fillId="0" borderId="0" xfId="4" applyFont="1"/>
    <xf numFmtId="0" fontId="18" fillId="0" borderId="0" xfId="4" applyFont="1"/>
    <xf numFmtId="0" fontId="20" fillId="0" borderId="0" xfId="0" applyFont="1"/>
    <xf numFmtId="166" fontId="6" fillId="0" borderId="0" xfId="1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6" fontId="5" fillId="0" borderId="2" xfId="1" applyNumberFormat="1" applyFont="1" applyFill="1" applyBorder="1"/>
    <xf numFmtId="164" fontId="7" fillId="0" borderId="2" xfId="1" applyFont="1" applyFill="1" applyBorder="1"/>
    <xf numFmtId="166" fontId="7" fillId="0" borderId="2" xfId="1" applyNumberFormat="1" applyFont="1" applyFill="1" applyBorder="1"/>
    <xf numFmtId="166" fontId="5" fillId="0" borderId="2" xfId="1" applyNumberFormat="1" applyFont="1" applyBorder="1" applyProtection="1"/>
    <xf numFmtId="166" fontId="9" fillId="0" borderId="4" xfId="1" applyNumberFormat="1" applyFont="1" applyFill="1" applyBorder="1"/>
    <xf numFmtId="166" fontId="9" fillId="0" borderId="4" xfId="1" applyNumberFormat="1" applyFont="1" applyBorder="1" applyProtection="1"/>
    <xf numFmtId="0" fontId="6" fillId="0" borderId="0" xfId="0" applyFont="1" applyAlignment="1">
      <alignment horizontal="center"/>
    </xf>
    <xf numFmtId="164" fontId="5" fillId="0" borderId="0" xfId="1" applyFont="1" applyAlignment="1">
      <alignment horizontal="left"/>
    </xf>
    <xf numFmtId="170" fontId="6" fillId="0" borderId="0" xfId="1" applyNumberFormat="1" applyFont="1"/>
    <xf numFmtId="164" fontId="6" fillId="0" borderId="0" xfId="1" applyFont="1" applyAlignment="1">
      <alignment horizontal="center"/>
    </xf>
    <xf numFmtId="14" fontId="7" fillId="0" borderId="0" xfId="1" applyNumberFormat="1" applyFont="1" applyAlignment="1">
      <alignment horizontal="left"/>
    </xf>
    <xf numFmtId="166" fontId="5" fillId="0" borderId="0" xfId="1" applyNumberFormat="1" applyFont="1" applyBorder="1" applyProtection="1"/>
    <xf numFmtId="166" fontId="6" fillId="0" borderId="6" xfId="1" applyNumberFormat="1" applyFont="1" applyBorder="1"/>
    <xf numFmtId="166" fontId="6" fillId="0" borderId="10" xfId="1" applyNumberFormat="1" applyFont="1" applyBorder="1" applyAlignment="1">
      <alignment horizontal="center" wrapText="1"/>
    </xf>
    <xf numFmtId="164" fontId="6" fillId="0" borderId="11" xfId="1" applyFont="1" applyBorder="1" applyAlignment="1">
      <alignment horizontal="center"/>
    </xf>
    <xf numFmtId="168" fontId="6" fillId="0" borderId="12" xfId="1" applyNumberFormat="1" applyFont="1" applyBorder="1" applyAlignment="1">
      <alignment horizontal="center"/>
    </xf>
    <xf numFmtId="166" fontId="6" fillId="0" borderId="5" xfId="1" applyNumberFormat="1" applyFont="1" applyBorder="1"/>
    <xf numFmtId="166" fontId="6" fillId="0" borderId="4" xfId="1" applyNumberFormat="1" applyFont="1" applyBorder="1"/>
    <xf numFmtId="0" fontId="19" fillId="0" borderId="0" xfId="4" applyFont="1" applyAlignment="1">
      <alignment horizontal="center"/>
    </xf>
    <xf numFmtId="0" fontId="16" fillId="0" borderId="0" xfId="4"/>
    <xf numFmtId="0" fontId="17" fillId="0" borderId="0" xfId="4" applyFont="1" applyAlignment="1">
      <alignment horizontal="center"/>
    </xf>
    <xf numFmtId="0" fontId="18" fillId="0" borderId="0" xfId="4" applyFont="1" applyAlignment="1">
      <alignment horizontal="center"/>
    </xf>
    <xf numFmtId="164" fontId="7" fillId="0" borderId="0" xfId="1" applyFont="1" applyAlignment="1">
      <alignment horizontal="center"/>
    </xf>
    <xf numFmtId="164" fontId="13" fillId="0" borderId="0" xfId="1" applyFont="1" applyAlignment="1">
      <alignment horizontal="center"/>
    </xf>
    <xf numFmtId="164" fontId="12" fillId="0" borderId="0" xfId="1" applyFont="1" applyFill="1" applyAlignment="1">
      <alignment horizontal="center"/>
    </xf>
    <xf numFmtId="164" fontId="7" fillId="0" borderId="2" xfId="1" applyFont="1" applyBorder="1" applyAlignment="1">
      <alignment horizontal="center"/>
    </xf>
    <xf numFmtId="164" fontId="5" fillId="0" borderId="0" xfId="1" applyFont="1" applyAlignment="1">
      <alignment horizontal="left"/>
    </xf>
    <xf numFmtId="164" fontId="5" fillId="0" borderId="0" xfId="1" applyFont="1" applyAlignment="1" applyProtection="1">
      <alignment horizontal="left"/>
    </xf>
    <xf numFmtId="164" fontId="11" fillId="0" borderId="0" xfId="1" applyFont="1" applyAlignment="1">
      <alignment horizontal="left" indent="2"/>
    </xf>
    <xf numFmtId="164" fontId="11" fillId="0" borderId="0" xfId="1" applyFont="1" applyAlignment="1">
      <alignment horizontal="left" vertical="top" indent="2"/>
    </xf>
    <xf numFmtId="166" fontId="6" fillId="0" borderId="7" xfId="1" applyNumberFormat="1" applyFont="1" applyBorder="1" applyAlignment="1">
      <alignment horizontal="center" wrapText="1"/>
    </xf>
    <xf numFmtId="166" fontId="6" fillId="0" borderId="8" xfId="1" applyNumberFormat="1" applyFont="1" applyBorder="1" applyAlignment="1">
      <alignment horizontal="center" wrapText="1"/>
    </xf>
    <xf numFmtId="166" fontId="6" fillId="0" borderId="9" xfId="1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B17" sqref="B17"/>
    </sheetView>
  </sheetViews>
  <sheetFormatPr defaultColWidth="14" defaultRowHeight="15" customHeight="1"/>
  <cols>
    <col min="1" max="5" width="20.7109375" style="100" customWidth="1"/>
    <col min="6" max="26" width="8.42578125" style="100" customWidth="1"/>
    <col min="27" max="16384" width="14" style="100"/>
  </cols>
  <sheetData>
    <row r="1" spans="1:26" ht="45">
      <c r="A1" s="126" t="s">
        <v>176</v>
      </c>
      <c r="B1" s="125"/>
      <c r="C1" s="125"/>
      <c r="D1" s="125"/>
      <c r="E1" s="125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spans="1:26" ht="45">
      <c r="A2" s="101"/>
      <c r="B2" s="101"/>
      <c r="C2" s="101"/>
      <c r="D2" s="101"/>
      <c r="E2" s="101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45">
      <c r="A3" s="126">
        <v>2023</v>
      </c>
      <c r="B3" s="125"/>
      <c r="C3" s="125"/>
      <c r="D3" s="125"/>
      <c r="E3" s="125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</row>
    <row r="4" spans="1:26" ht="45">
      <c r="A4" s="101"/>
      <c r="B4" s="101"/>
      <c r="C4" s="101"/>
      <c r="D4" s="101"/>
      <c r="E4" s="101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</row>
    <row r="5" spans="1:26" ht="34.5" customHeight="1">
      <c r="A5" s="127" t="s">
        <v>177</v>
      </c>
      <c r="B5" s="125"/>
      <c r="C5" s="125"/>
      <c r="D5" s="125"/>
      <c r="E5" s="125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</row>
    <row r="6" spans="1:26" ht="33.75">
      <c r="A6" s="102"/>
      <c r="B6" s="102"/>
      <c r="C6" s="102"/>
      <c r="D6" s="102"/>
      <c r="E6" s="102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</row>
    <row r="7" spans="1:26" ht="33.75">
      <c r="A7" s="127" t="s">
        <v>0</v>
      </c>
      <c r="B7" s="125"/>
      <c r="C7" s="125"/>
      <c r="D7" s="125"/>
      <c r="E7" s="125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</row>
    <row r="8" spans="1:26" ht="8.65" customHeight="1">
      <c r="A8" s="102"/>
      <c r="B8" s="102"/>
      <c r="C8" s="102"/>
      <c r="D8" s="102"/>
      <c r="E8" s="102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</row>
    <row r="9" spans="1:26" ht="33.75">
      <c r="A9" s="127" t="s">
        <v>1</v>
      </c>
      <c r="B9" s="125"/>
      <c r="C9" s="125"/>
      <c r="D9" s="125"/>
      <c r="E9" s="125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</row>
    <row r="10" spans="1:26" ht="12" customHeigh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</row>
    <row r="11" spans="1:26" ht="12" customHeight="1">
      <c r="A11" s="99"/>
      <c r="B11" s="124"/>
      <c r="C11" s="125"/>
      <c r="D11" s="12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</row>
    <row r="12" spans="1:26" ht="12" customHeight="1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</row>
    <row r="13" spans="1:26" ht="12" customHeight="1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</row>
    <row r="14" spans="1:26" ht="12" customHeight="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</row>
    <row r="15" spans="1:26" ht="12" customHeight="1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</row>
    <row r="16" spans="1:26" ht="12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</row>
    <row r="17" spans="1:26" ht="12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</row>
    <row r="18" spans="1:26" ht="12" customHeight="1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</row>
    <row r="19" spans="1:26" ht="12" customHeight="1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</row>
    <row r="20" spans="1:26" ht="12" customHeight="1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</row>
    <row r="21" spans="1:26" ht="12" customHeight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</row>
    <row r="22" spans="1:26" ht="12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</row>
    <row r="23" spans="1:26" ht="12" customHeight="1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</row>
    <row r="24" spans="1:26" ht="12" customHeight="1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</row>
    <row r="25" spans="1:26" ht="12" customHeight="1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</row>
    <row r="26" spans="1:26" ht="12" customHeigh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</row>
    <row r="27" spans="1:26" ht="12" customHeight="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</row>
    <row r="28" spans="1:26" ht="12" customHeight="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</row>
    <row r="29" spans="1:26" ht="12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</row>
    <row r="30" spans="1:26" ht="12" customHeight="1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</row>
    <row r="31" spans="1:26" ht="12" customHeight="1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</row>
    <row r="32" spans="1:26" ht="12" customHeight="1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</row>
    <row r="33" spans="1:26" ht="12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</row>
    <row r="34" spans="1:26" ht="12" customHeight="1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</row>
    <row r="35" spans="1:26" ht="12" customHeight="1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</row>
    <row r="36" spans="1:26" ht="12" customHeight="1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</row>
    <row r="37" spans="1:26" ht="12" customHeight="1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</row>
    <row r="38" spans="1:26" ht="12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</row>
    <row r="39" spans="1:26" ht="12" customHeight="1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</row>
    <row r="40" spans="1:26" ht="12" customHeight="1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</row>
    <row r="41" spans="1:26" ht="12" customHeight="1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</row>
    <row r="42" spans="1:26" ht="12" customHeight="1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</row>
    <row r="43" spans="1:26" ht="12" customHeight="1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</row>
    <row r="44" spans="1:26" ht="12" customHeight="1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</row>
    <row r="45" spans="1:26" ht="12" customHeight="1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</row>
    <row r="46" spans="1:26" ht="12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</row>
    <row r="47" spans="1:26" ht="12" customHeight="1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</row>
    <row r="48" spans="1:26" ht="12" customHeight="1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</row>
    <row r="49" spans="1:26" ht="12" customHeight="1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</row>
    <row r="50" spans="1:26" ht="12" customHeight="1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</row>
    <row r="51" spans="1:26" ht="12" customHeight="1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</row>
    <row r="52" spans="1:26" ht="12" customHeight="1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</row>
    <row r="53" spans="1:26" ht="12" customHeight="1">
      <c r="A53" s="9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</row>
    <row r="54" spans="1:26" ht="12" customHeight="1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</row>
    <row r="55" spans="1:26" ht="12" customHeight="1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</row>
    <row r="56" spans="1:26" ht="12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</row>
    <row r="57" spans="1:26" ht="12" customHeight="1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</row>
    <row r="58" spans="1:26" ht="12" customHeight="1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</row>
    <row r="59" spans="1:26" ht="12" customHeight="1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</row>
    <row r="60" spans="1:26" ht="12" customHeight="1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</row>
    <row r="61" spans="1:26" ht="12" customHeight="1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</row>
    <row r="62" spans="1:26" ht="12" customHeight="1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</row>
    <row r="63" spans="1:26" ht="12" customHeight="1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</row>
    <row r="64" spans="1:26" ht="12" customHeight="1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</row>
    <row r="65" spans="1:26" ht="12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</row>
    <row r="66" spans="1:26" ht="12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</row>
    <row r="67" spans="1:26" ht="12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</row>
    <row r="68" spans="1:26" ht="12" customHeight="1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</row>
    <row r="69" spans="1:26" ht="12" customHeight="1">
      <c r="A69" s="9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</row>
    <row r="70" spans="1:26" ht="12" customHeight="1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</row>
    <row r="71" spans="1:26" ht="12" customHeight="1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</row>
    <row r="72" spans="1:26" ht="12" customHeight="1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</row>
    <row r="73" spans="1:26" ht="12" customHeight="1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</row>
    <row r="74" spans="1:26" ht="12" customHeight="1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</row>
    <row r="75" spans="1:26" ht="12" customHeight="1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</row>
    <row r="76" spans="1:26" ht="12" customHeight="1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</row>
    <row r="77" spans="1:26" ht="12" customHeight="1">
      <c r="A77" s="99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</row>
    <row r="78" spans="1:26" ht="12" customHeight="1">
      <c r="A78" s="99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</row>
    <row r="79" spans="1:26" ht="12" customHeight="1">
      <c r="A79" s="99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</row>
    <row r="80" spans="1:26" ht="12" customHeight="1">
      <c r="A80" s="9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</row>
    <row r="81" spans="1:26" ht="12" customHeight="1">
      <c r="A81" s="9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</row>
    <row r="82" spans="1:26" ht="12" customHeight="1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</row>
    <row r="83" spans="1:26" ht="12" customHeight="1">
      <c r="A83" s="9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</row>
    <row r="84" spans="1:26" ht="12" customHeight="1">
      <c r="A84" s="99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</row>
    <row r="85" spans="1:26" ht="12" customHeight="1">
      <c r="A85" s="9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</row>
    <row r="86" spans="1:26" ht="12" customHeight="1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</row>
    <row r="87" spans="1:26" ht="12" customHeight="1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</row>
    <row r="88" spans="1:26" ht="12" customHeight="1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</row>
    <row r="89" spans="1:26" ht="12" customHeight="1">
      <c r="A89" s="9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</row>
    <row r="90" spans="1:26" ht="12" customHeight="1">
      <c r="A90" s="9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</row>
    <row r="91" spans="1:26" ht="12" customHeight="1">
      <c r="A91" s="9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</row>
    <row r="92" spans="1:26" ht="12" customHeight="1">
      <c r="A92" s="99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</row>
    <row r="93" spans="1:26" ht="12" customHeight="1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</row>
    <row r="94" spans="1:26" ht="12" customHeight="1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</row>
    <row r="95" spans="1:26" ht="12" customHeight="1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</row>
    <row r="96" spans="1:26" ht="12" customHeight="1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</row>
    <row r="97" spans="1:26" ht="12" customHeight="1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</row>
    <row r="98" spans="1:26" ht="12" customHeight="1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</row>
    <row r="99" spans="1:26" ht="12" customHeight="1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</row>
    <row r="100" spans="1:26" ht="12" customHeight="1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</row>
    <row r="101" spans="1:26" ht="12" customHeight="1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</row>
    <row r="102" spans="1:26" ht="12" customHeight="1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</row>
    <row r="103" spans="1:26" ht="12" customHeight="1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</row>
    <row r="104" spans="1:26" ht="12" customHeight="1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</row>
    <row r="105" spans="1:26" ht="12" customHeight="1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</row>
    <row r="106" spans="1:26" ht="12" customHeight="1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</row>
    <row r="107" spans="1:26" ht="12" customHeight="1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</row>
    <row r="108" spans="1:26" ht="12" customHeight="1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</row>
    <row r="109" spans="1:26" ht="12" customHeight="1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</row>
    <row r="110" spans="1:26" ht="12" customHeight="1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</row>
    <row r="111" spans="1:26" ht="12" customHeight="1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</row>
    <row r="112" spans="1:26" ht="12" customHeight="1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</row>
    <row r="113" spans="1:26" ht="12" customHeight="1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</row>
    <row r="114" spans="1:26" ht="12" customHeight="1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</row>
    <row r="115" spans="1:26" ht="12" customHeight="1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</row>
    <row r="116" spans="1:26" ht="12" customHeight="1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</row>
    <row r="117" spans="1:26" ht="12" customHeight="1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</row>
    <row r="118" spans="1:26" ht="12" customHeight="1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</row>
    <row r="119" spans="1:26" ht="12" customHeight="1">
      <c r="A119" s="99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</row>
    <row r="120" spans="1:26" ht="12" customHeight="1">
      <c r="A120" s="9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</row>
    <row r="121" spans="1:26" ht="12" customHeight="1">
      <c r="A121" s="9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</row>
    <row r="122" spans="1:26" ht="12" customHeight="1">
      <c r="A122" s="9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</row>
    <row r="123" spans="1:26" ht="12" customHeight="1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</row>
    <row r="124" spans="1:26" ht="12" customHeight="1">
      <c r="A124" s="9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</row>
    <row r="125" spans="1:26" ht="12" customHeight="1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</row>
    <row r="126" spans="1:26" ht="12" customHeight="1">
      <c r="A126" s="99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</row>
    <row r="127" spans="1:26" ht="12" customHeight="1">
      <c r="A127" s="99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</row>
    <row r="128" spans="1:26" ht="12" customHeight="1">
      <c r="A128" s="99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</row>
    <row r="129" spans="1:26" ht="12" customHeight="1">
      <c r="A129" s="99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</row>
    <row r="130" spans="1:26" ht="12" customHeight="1">
      <c r="A130" s="99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</row>
    <row r="131" spans="1:26" ht="12" customHeight="1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</row>
    <row r="132" spans="1:26" ht="12" customHeight="1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</row>
    <row r="133" spans="1:26" ht="12" customHeight="1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</row>
    <row r="134" spans="1:26" ht="12" customHeight="1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</row>
    <row r="135" spans="1:26" ht="12" customHeight="1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</row>
    <row r="136" spans="1:26" ht="12" customHeight="1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</row>
    <row r="137" spans="1:26" ht="12" customHeight="1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</row>
    <row r="138" spans="1:26" ht="12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</row>
    <row r="139" spans="1:26" ht="12" customHeight="1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</row>
    <row r="140" spans="1:26" ht="12" customHeight="1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</row>
    <row r="141" spans="1:26" ht="12" customHeight="1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</row>
    <row r="142" spans="1:26" ht="12" customHeight="1">
      <c r="A142" s="9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</row>
    <row r="143" spans="1:26" ht="12" customHeight="1">
      <c r="A143" s="9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</row>
    <row r="144" spans="1:26" ht="12" customHeight="1">
      <c r="A144" s="99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</row>
    <row r="145" spans="1:26" ht="12" customHeight="1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</row>
    <row r="146" spans="1:26" ht="12" customHeight="1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</row>
    <row r="147" spans="1:26" ht="12" customHeight="1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</row>
    <row r="148" spans="1:26" ht="12" customHeight="1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</row>
    <row r="149" spans="1:26" ht="12" customHeight="1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</row>
    <row r="150" spans="1:26" ht="12" customHeight="1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</row>
    <row r="151" spans="1:26" ht="12" customHeight="1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</row>
    <row r="152" spans="1:26" ht="12" customHeight="1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</row>
    <row r="153" spans="1:26" ht="12" customHeight="1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</row>
    <row r="154" spans="1:26" ht="12" customHeight="1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</row>
    <row r="155" spans="1:26" ht="12" customHeight="1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</row>
    <row r="156" spans="1:26" ht="12" customHeight="1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</row>
    <row r="157" spans="1:26" ht="12" customHeight="1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</row>
    <row r="158" spans="1:26" ht="12" customHeight="1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</row>
    <row r="159" spans="1:26" ht="12" customHeight="1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</row>
    <row r="160" spans="1:26" ht="12" customHeight="1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</row>
    <row r="161" spans="1:26" ht="12" customHeight="1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</row>
    <row r="162" spans="1:26" ht="12" customHeight="1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</row>
    <row r="163" spans="1:26" ht="12" customHeight="1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</row>
    <row r="164" spans="1:26" ht="12" customHeight="1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</row>
    <row r="165" spans="1:26" ht="12" customHeight="1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</row>
    <row r="166" spans="1:26" ht="12" customHeight="1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</row>
    <row r="167" spans="1:26" ht="12" customHeight="1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</row>
    <row r="168" spans="1:26" ht="12" customHeight="1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</row>
    <row r="169" spans="1:26" ht="12" customHeight="1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</row>
    <row r="170" spans="1:26" ht="12" customHeight="1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</row>
    <row r="171" spans="1:26" ht="12" customHeight="1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</row>
    <row r="172" spans="1:26" ht="12" customHeight="1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</row>
    <row r="173" spans="1:26" ht="12" customHeight="1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</row>
    <row r="174" spans="1:26" ht="12" customHeight="1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</row>
    <row r="175" spans="1:26" ht="12" customHeight="1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</row>
    <row r="176" spans="1:26" ht="12" customHeight="1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</row>
    <row r="177" spans="1:26" ht="12" customHeight="1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</row>
    <row r="178" spans="1:26" ht="12" customHeight="1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</row>
    <row r="179" spans="1:26" ht="12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</row>
    <row r="180" spans="1:26" ht="12" customHeight="1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</row>
    <row r="181" spans="1:26" ht="12" customHeight="1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</row>
    <row r="182" spans="1:26" ht="12" customHeight="1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</row>
    <row r="183" spans="1:26" ht="12" customHeight="1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</row>
    <row r="184" spans="1:26" ht="12" customHeight="1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</row>
    <row r="185" spans="1:26" ht="12" customHeight="1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</row>
    <row r="186" spans="1:26" ht="12" customHeight="1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</row>
    <row r="187" spans="1:26" ht="12" customHeight="1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</row>
    <row r="188" spans="1:26" ht="12" customHeight="1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</row>
    <row r="189" spans="1:26" ht="12" customHeight="1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</row>
    <row r="190" spans="1:26" ht="12" customHeight="1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</row>
    <row r="191" spans="1:26" ht="12" customHeight="1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</row>
    <row r="192" spans="1:26" ht="12" customHeight="1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</row>
    <row r="193" spans="1:26" ht="12" customHeight="1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</row>
    <row r="194" spans="1:26" ht="12" customHeight="1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</row>
    <row r="195" spans="1:26" ht="12" customHeight="1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</row>
    <row r="196" spans="1:26" ht="12" customHeight="1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</row>
    <row r="197" spans="1:26" ht="12" customHeight="1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</row>
    <row r="198" spans="1:26" ht="12" customHeight="1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</row>
    <row r="199" spans="1:26" ht="12" customHeight="1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</row>
    <row r="200" spans="1:26" ht="12" customHeight="1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</row>
    <row r="201" spans="1:26" ht="12" customHeight="1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</row>
    <row r="202" spans="1:26" ht="12" customHeight="1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</row>
    <row r="203" spans="1:26" ht="12" customHeight="1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</row>
    <row r="204" spans="1:26" ht="12" customHeight="1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</row>
    <row r="205" spans="1:26" ht="12" customHeight="1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</row>
    <row r="206" spans="1:26" ht="12" customHeight="1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</row>
    <row r="207" spans="1:26" ht="12" customHeight="1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</row>
    <row r="208" spans="1:26" ht="12" customHeight="1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</row>
    <row r="209" spans="1:26" ht="12" customHeight="1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</row>
    <row r="210" spans="1:26" ht="12" customHeight="1">
      <c r="A210" s="9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</row>
    <row r="211" spans="1:26" ht="12" customHeight="1">
      <c r="A211" s="9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</row>
    <row r="212" spans="1:26" ht="12" customHeight="1">
      <c r="A212" s="9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</row>
    <row r="213" spans="1:26" ht="12" customHeight="1">
      <c r="A213" s="9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</row>
    <row r="214" spans="1:26" ht="12" customHeight="1">
      <c r="A214" s="9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</row>
    <row r="215" spans="1:26" ht="12" customHeight="1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</row>
    <row r="216" spans="1:26" ht="12" customHeight="1">
      <c r="A216" s="9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</row>
    <row r="217" spans="1:26" ht="12" customHeight="1">
      <c r="A217" s="9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</row>
    <row r="218" spans="1:26" ht="12" customHeight="1">
      <c r="A218" s="9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</row>
    <row r="219" spans="1:26" ht="12" customHeight="1">
      <c r="A219" s="9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</row>
    <row r="220" spans="1:26" ht="12" customHeight="1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</row>
    <row r="221" spans="1:26" ht="12" customHeight="1">
      <c r="A221" s="9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</row>
    <row r="222" spans="1:26" ht="12" customHeight="1">
      <c r="A222" s="9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</row>
    <row r="223" spans="1:26" ht="12" customHeight="1">
      <c r="A223" s="9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</row>
    <row r="224" spans="1:26" ht="12" customHeight="1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</row>
    <row r="225" spans="1:26" ht="12" customHeight="1">
      <c r="A225" s="9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</row>
    <row r="226" spans="1:26" ht="12" customHeight="1">
      <c r="A226" s="9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</row>
    <row r="227" spans="1:26" ht="12" customHeight="1">
      <c r="A227" s="9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</row>
    <row r="228" spans="1:26" ht="12" customHeight="1">
      <c r="A228" s="9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</row>
    <row r="229" spans="1:26" ht="12" customHeight="1">
      <c r="A229" s="9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</row>
    <row r="230" spans="1:26" ht="12" customHeight="1">
      <c r="A230" s="9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</row>
    <row r="231" spans="1:26" ht="12" customHeight="1">
      <c r="A231" s="9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</row>
    <row r="232" spans="1:26" ht="12" customHeight="1">
      <c r="A232" s="9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</row>
    <row r="233" spans="1:26" ht="12" customHeight="1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</row>
    <row r="234" spans="1:26" ht="12" customHeight="1">
      <c r="A234" s="99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</row>
    <row r="235" spans="1:26" ht="12" customHeight="1">
      <c r="A235" s="99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</row>
    <row r="236" spans="1:26" ht="12" customHeight="1">
      <c r="A236" s="99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</row>
    <row r="237" spans="1:26" ht="12" customHeight="1">
      <c r="A237" s="99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</row>
    <row r="238" spans="1:26" ht="12" customHeight="1">
      <c r="A238" s="99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</row>
    <row r="239" spans="1:26" ht="12" customHeight="1">
      <c r="A239" s="99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</row>
    <row r="240" spans="1:26" ht="12" customHeight="1">
      <c r="A240" s="99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</row>
    <row r="241" spans="1:26" ht="12" customHeight="1">
      <c r="A241" s="99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</row>
    <row r="242" spans="1:26" ht="12" customHeight="1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</row>
    <row r="243" spans="1:26" ht="12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</row>
    <row r="244" spans="1:26" ht="12" customHeight="1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</row>
    <row r="245" spans="1:26" ht="12" customHeight="1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</row>
    <row r="246" spans="1:26" ht="12" customHeight="1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</row>
    <row r="247" spans="1:26" ht="12" customHeight="1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</row>
    <row r="248" spans="1:26" ht="12" customHeight="1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</row>
    <row r="249" spans="1:26" ht="12" customHeight="1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</row>
    <row r="250" spans="1:26" ht="12" customHeight="1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</row>
    <row r="251" spans="1:26" ht="12" customHeight="1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</row>
    <row r="252" spans="1:26" ht="12" customHeight="1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</row>
    <row r="253" spans="1:26" ht="12" customHeight="1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</row>
    <row r="254" spans="1:26" ht="12" customHeight="1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</row>
    <row r="255" spans="1:26" ht="12" customHeight="1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</row>
    <row r="256" spans="1:26" ht="12" customHeight="1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</row>
    <row r="257" spans="1:26" ht="12" customHeight="1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</row>
    <row r="258" spans="1:26" ht="12" customHeight="1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</row>
    <row r="259" spans="1:26" ht="12" customHeight="1">
      <c r="A259" s="99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</row>
    <row r="260" spans="1:26" ht="12" customHeight="1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</row>
    <row r="261" spans="1:26" ht="12" customHeight="1">
      <c r="A261" s="99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</row>
    <row r="262" spans="1:26" ht="12" customHeight="1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</row>
    <row r="263" spans="1:26" ht="12" customHeight="1">
      <c r="A263" s="99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</row>
    <row r="264" spans="1:26" ht="12" customHeight="1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</row>
    <row r="265" spans="1:26" ht="12" customHeight="1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</row>
    <row r="266" spans="1:26" ht="12" customHeight="1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</row>
    <row r="267" spans="1:26" ht="12" customHeight="1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</row>
    <row r="268" spans="1:26" ht="12" customHeight="1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</row>
    <row r="269" spans="1:26" ht="12" customHeight="1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</row>
    <row r="270" spans="1:26" ht="12" customHeight="1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</row>
    <row r="271" spans="1:26" ht="12" customHeight="1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</row>
    <row r="272" spans="1:26" ht="12" customHeight="1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</row>
    <row r="273" spans="1:26" ht="12" customHeight="1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</row>
    <row r="274" spans="1:26" ht="12" customHeight="1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</row>
    <row r="275" spans="1:26" ht="12" customHeight="1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</row>
    <row r="276" spans="1:26" ht="12" customHeight="1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</row>
    <row r="277" spans="1:26" ht="12" customHeight="1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</row>
    <row r="278" spans="1:26" ht="12" customHeight="1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</row>
    <row r="279" spans="1:26" ht="12" customHeight="1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</row>
    <row r="280" spans="1:26" ht="12" customHeight="1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</row>
    <row r="281" spans="1:26" ht="12" customHeight="1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</row>
    <row r="282" spans="1:26" ht="12" customHeight="1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</row>
    <row r="283" spans="1:26" ht="12" customHeight="1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</row>
    <row r="284" spans="1:26" ht="12" customHeight="1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</row>
    <row r="285" spans="1:26" ht="12" customHeight="1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</row>
    <row r="286" spans="1:26" ht="12" customHeight="1">
      <c r="A286" s="99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</row>
    <row r="287" spans="1:26" ht="12" customHeight="1">
      <c r="A287" s="99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</row>
    <row r="288" spans="1:26" ht="12" customHeight="1">
      <c r="A288" s="99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</row>
    <row r="289" spans="1:26" ht="12" customHeight="1">
      <c r="A289" s="99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</row>
    <row r="290" spans="1:26" ht="12" customHeight="1">
      <c r="A290" s="99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</row>
    <row r="291" spans="1:26" ht="12" customHeight="1">
      <c r="A291" s="99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</row>
    <row r="292" spans="1:26" ht="12" customHeight="1">
      <c r="A292" s="99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</row>
    <row r="293" spans="1:26" ht="12" customHeight="1">
      <c r="A293" s="99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</row>
    <row r="294" spans="1:26" ht="12" customHeight="1">
      <c r="A294" s="99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</row>
    <row r="295" spans="1:26" ht="12" customHeight="1">
      <c r="A295" s="99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</row>
    <row r="296" spans="1:26" ht="12" customHeight="1">
      <c r="A296" s="99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</row>
    <row r="297" spans="1:26" ht="12" customHeight="1">
      <c r="A297" s="99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</row>
    <row r="298" spans="1:26" ht="12" customHeight="1">
      <c r="A298" s="99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</row>
    <row r="299" spans="1:26" ht="12" customHeight="1">
      <c r="A299" s="99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</row>
    <row r="300" spans="1:26" ht="12" customHeight="1">
      <c r="A300" s="99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</row>
    <row r="301" spans="1:26" ht="12" customHeight="1">
      <c r="A301" s="99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</row>
    <row r="302" spans="1:26" ht="12" customHeight="1">
      <c r="A302" s="99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</row>
    <row r="303" spans="1:26" ht="12" customHeight="1">
      <c r="A303" s="99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</row>
    <row r="304" spans="1:26" ht="12" customHeight="1">
      <c r="A304" s="99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</row>
    <row r="305" spans="1:26" ht="12" customHeight="1">
      <c r="A305" s="99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</row>
    <row r="306" spans="1:26" ht="12" customHeight="1">
      <c r="A306" s="99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</row>
    <row r="307" spans="1:26" ht="12" customHeight="1">
      <c r="A307" s="99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</row>
    <row r="308" spans="1:26" ht="12" customHeight="1">
      <c r="A308" s="99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</row>
    <row r="309" spans="1:26" ht="12" customHeight="1">
      <c r="A309" s="99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</row>
    <row r="310" spans="1:26" ht="12" customHeight="1">
      <c r="A310" s="99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</row>
    <row r="311" spans="1:26" ht="12" customHeight="1">
      <c r="A311" s="99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</row>
    <row r="312" spans="1:26" ht="12" customHeight="1">
      <c r="A312" s="99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</row>
    <row r="313" spans="1:26" ht="12" customHeight="1">
      <c r="A313" s="99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</row>
    <row r="314" spans="1:26" ht="12" customHeight="1">
      <c r="A314" s="99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</row>
    <row r="315" spans="1:26" ht="12" customHeight="1">
      <c r="A315" s="99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</row>
    <row r="316" spans="1:26" ht="12" customHeight="1">
      <c r="A316" s="99"/>
      <c r="B316" s="99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</row>
    <row r="317" spans="1:26" ht="12" customHeight="1">
      <c r="A317" s="99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</row>
    <row r="318" spans="1:26" ht="12" customHeight="1">
      <c r="A318" s="99"/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</row>
    <row r="319" spans="1:26" ht="12" customHeight="1">
      <c r="A319" s="99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</row>
    <row r="320" spans="1:26" ht="12" customHeight="1">
      <c r="A320" s="99"/>
      <c r="B320" s="99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</row>
    <row r="321" spans="1:26" ht="12" customHeight="1">
      <c r="A321" s="99"/>
      <c r="B321" s="99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</row>
    <row r="322" spans="1:26" ht="12" customHeight="1">
      <c r="A322" s="99"/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</row>
    <row r="323" spans="1:26" ht="12" customHeight="1">
      <c r="A323" s="99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</row>
    <row r="324" spans="1:26" ht="12" customHeight="1">
      <c r="A324" s="99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</row>
    <row r="325" spans="1:26" ht="12" customHeight="1">
      <c r="A325" s="99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</row>
    <row r="326" spans="1:26" ht="12" customHeight="1">
      <c r="A326" s="99"/>
      <c r="B326" s="99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</row>
    <row r="327" spans="1:26" ht="12" customHeight="1">
      <c r="A327" s="99"/>
      <c r="B327" s="99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</row>
    <row r="328" spans="1:26" ht="12" customHeight="1">
      <c r="A328" s="99"/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</row>
    <row r="329" spans="1:26" ht="12" customHeight="1">
      <c r="A329" s="99"/>
      <c r="B329" s="99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</row>
    <row r="330" spans="1:26" ht="12" customHeight="1">
      <c r="A330" s="99"/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</row>
    <row r="331" spans="1:26" ht="12" customHeight="1">
      <c r="A331" s="99"/>
      <c r="B331" s="99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</row>
    <row r="332" spans="1:26" ht="12" customHeight="1">
      <c r="A332" s="99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</row>
    <row r="333" spans="1:26" ht="12" customHeight="1">
      <c r="A333" s="99"/>
      <c r="B333" s="99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</row>
    <row r="334" spans="1:26" ht="12" customHeight="1">
      <c r="A334" s="99"/>
      <c r="B334" s="99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</row>
    <row r="335" spans="1:26" ht="12" customHeight="1">
      <c r="A335" s="99"/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</row>
    <row r="336" spans="1:26" ht="12" customHeight="1">
      <c r="A336" s="99"/>
      <c r="B336" s="99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</row>
    <row r="337" spans="1:26" ht="12" customHeight="1">
      <c r="A337" s="99"/>
      <c r="B337" s="99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</row>
    <row r="338" spans="1:26" ht="12" customHeight="1">
      <c r="A338" s="99"/>
      <c r="B338" s="99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</row>
    <row r="339" spans="1:26" ht="12" customHeight="1">
      <c r="A339" s="99"/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</row>
    <row r="340" spans="1:26" ht="12" customHeight="1">
      <c r="A340" s="99"/>
      <c r="B340" s="99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</row>
    <row r="341" spans="1:26" ht="12" customHeight="1">
      <c r="A341" s="99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</row>
    <row r="342" spans="1:26" ht="12" customHeight="1">
      <c r="A342" s="99"/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</row>
    <row r="343" spans="1:26" ht="12" customHeight="1">
      <c r="A343" s="99"/>
      <c r="B343" s="99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</row>
    <row r="344" spans="1:26" ht="12" customHeight="1">
      <c r="A344" s="99"/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</row>
    <row r="345" spans="1:26" ht="12" customHeight="1">
      <c r="A345" s="99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</row>
    <row r="346" spans="1:26" ht="12" customHeight="1">
      <c r="A346" s="99"/>
      <c r="B346" s="99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</row>
    <row r="347" spans="1:26" ht="12" customHeight="1">
      <c r="A347" s="99"/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</row>
    <row r="348" spans="1:26" ht="12" customHeight="1">
      <c r="A348" s="99"/>
      <c r="B348" s="99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</row>
    <row r="349" spans="1:26" ht="12" customHeight="1">
      <c r="A349" s="99"/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</row>
    <row r="350" spans="1:26" ht="12" customHeight="1">
      <c r="A350" s="99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</row>
    <row r="351" spans="1:26" ht="12" customHeight="1">
      <c r="A351" s="99"/>
      <c r="B351" s="99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</row>
    <row r="352" spans="1:26" ht="12" customHeight="1">
      <c r="A352" s="99"/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</row>
    <row r="353" spans="1:26" ht="12" customHeight="1">
      <c r="A353" s="99"/>
      <c r="B353" s="99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</row>
    <row r="354" spans="1:26" ht="12" customHeight="1">
      <c r="A354" s="99"/>
      <c r="B354" s="99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</row>
    <row r="355" spans="1:26" ht="12" customHeight="1">
      <c r="A355" s="99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</row>
    <row r="356" spans="1:26" ht="12" customHeight="1">
      <c r="A356" s="99"/>
      <c r="B356" s="99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</row>
    <row r="357" spans="1:26" ht="12" customHeight="1">
      <c r="A357" s="99"/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</row>
    <row r="358" spans="1:26" ht="12" customHeight="1">
      <c r="A358" s="99"/>
      <c r="B358" s="99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</row>
    <row r="359" spans="1:26" ht="12" customHeight="1">
      <c r="A359" s="99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</row>
    <row r="360" spans="1:26" ht="12" customHeight="1">
      <c r="A360" s="99"/>
      <c r="B360" s="99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</row>
    <row r="361" spans="1:26" ht="12" customHeight="1">
      <c r="A361" s="99"/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</row>
    <row r="362" spans="1:26" ht="12" customHeight="1">
      <c r="A362" s="99"/>
      <c r="B362" s="99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</row>
    <row r="363" spans="1:26" ht="12" customHeight="1">
      <c r="A363" s="99"/>
      <c r="B363" s="99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</row>
    <row r="364" spans="1:26" ht="12" customHeight="1">
      <c r="A364" s="99"/>
      <c r="B364" s="99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</row>
    <row r="365" spans="1:26" ht="12" customHeight="1">
      <c r="A365" s="99"/>
      <c r="B365" s="99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</row>
    <row r="366" spans="1:26" ht="12" customHeight="1">
      <c r="A366" s="99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</row>
    <row r="367" spans="1:26" ht="12" customHeight="1">
      <c r="A367" s="99"/>
      <c r="B367" s="99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</row>
    <row r="368" spans="1:26" ht="12" customHeight="1">
      <c r="A368" s="99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</row>
    <row r="369" spans="1:26" ht="12" customHeight="1">
      <c r="A369" s="99"/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</row>
    <row r="370" spans="1:26" ht="12" customHeight="1">
      <c r="A370" s="99"/>
      <c r="B370" s="99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</row>
    <row r="371" spans="1:26" ht="12" customHeight="1">
      <c r="A371" s="99"/>
      <c r="B371" s="99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</row>
    <row r="372" spans="1:26" ht="12" customHeight="1">
      <c r="A372" s="99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</row>
    <row r="373" spans="1:26" ht="12" customHeight="1">
      <c r="A373" s="99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</row>
    <row r="374" spans="1:26" ht="12" customHeight="1">
      <c r="A374" s="99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</row>
    <row r="375" spans="1:26" ht="12" customHeight="1">
      <c r="A375" s="99"/>
      <c r="B375" s="99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</row>
    <row r="376" spans="1:26" ht="12" customHeight="1">
      <c r="A376" s="99"/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</row>
    <row r="377" spans="1:26" ht="12" customHeight="1">
      <c r="A377" s="99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</row>
    <row r="378" spans="1:26" ht="12" customHeight="1">
      <c r="A378" s="99"/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</row>
    <row r="379" spans="1:26" ht="12" customHeight="1">
      <c r="A379" s="99"/>
      <c r="B379" s="99"/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</row>
    <row r="380" spans="1:26" ht="12" customHeight="1">
      <c r="A380" s="99"/>
      <c r="B380" s="99"/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</row>
    <row r="381" spans="1:26" ht="12" customHeight="1">
      <c r="A381" s="99"/>
      <c r="B381" s="99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</row>
    <row r="382" spans="1:26" ht="12" customHeight="1">
      <c r="A382" s="99"/>
      <c r="B382" s="99"/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</row>
    <row r="383" spans="1:26" ht="12" customHeight="1">
      <c r="A383" s="99"/>
      <c r="B383" s="99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</row>
    <row r="384" spans="1:26" ht="12" customHeight="1">
      <c r="A384" s="99"/>
      <c r="B384" s="99"/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</row>
    <row r="385" spans="1:26" ht="12" customHeight="1">
      <c r="A385" s="99"/>
      <c r="B385" s="99"/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</row>
    <row r="386" spans="1:26" ht="12" customHeight="1">
      <c r="A386" s="99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</row>
    <row r="387" spans="1:26" ht="12" customHeight="1">
      <c r="A387" s="99"/>
      <c r="B387" s="99"/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</row>
    <row r="388" spans="1:26" ht="12" customHeight="1">
      <c r="A388" s="99"/>
      <c r="B388" s="99"/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</row>
    <row r="389" spans="1:26" ht="12" customHeight="1">
      <c r="A389" s="99"/>
      <c r="B389" s="99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</row>
    <row r="390" spans="1:26" ht="12" customHeight="1">
      <c r="A390" s="99"/>
      <c r="B390" s="99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</row>
    <row r="391" spans="1:26" ht="12" customHeight="1">
      <c r="A391" s="99"/>
      <c r="B391" s="99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</row>
    <row r="392" spans="1:26" ht="12" customHeight="1">
      <c r="A392" s="99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</row>
    <row r="393" spans="1:26" ht="12" customHeight="1">
      <c r="A393" s="99"/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</row>
    <row r="394" spans="1:26" ht="12" customHeight="1">
      <c r="A394" s="99"/>
      <c r="B394" s="99"/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</row>
    <row r="395" spans="1:26" ht="12" customHeight="1">
      <c r="A395" s="99"/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</row>
    <row r="396" spans="1:26" ht="12" customHeight="1">
      <c r="A396" s="99"/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</row>
    <row r="397" spans="1:26" ht="12" customHeight="1">
      <c r="A397" s="99"/>
      <c r="B397" s="99"/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</row>
    <row r="398" spans="1:26" ht="12" customHeight="1">
      <c r="A398" s="99"/>
      <c r="B398" s="99"/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</row>
    <row r="399" spans="1:26" ht="12" customHeight="1">
      <c r="A399" s="99"/>
      <c r="B399" s="99"/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</row>
    <row r="400" spans="1:26" ht="12" customHeight="1">
      <c r="A400" s="99"/>
      <c r="B400" s="99"/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</row>
    <row r="401" spans="1:26" ht="12" customHeight="1">
      <c r="A401" s="99"/>
      <c r="B401" s="99"/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</row>
    <row r="402" spans="1:26" ht="12" customHeight="1">
      <c r="A402" s="99"/>
      <c r="B402" s="99"/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</row>
    <row r="403" spans="1:26" ht="12" customHeight="1">
      <c r="A403" s="99"/>
      <c r="B403" s="99"/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</row>
    <row r="404" spans="1:26" ht="12" customHeight="1">
      <c r="A404" s="99"/>
      <c r="B404" s="99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</row>
    <row r="405" spans="1:26" ht="12" customHeight="1">
      <c r="A405" s="99"/>
      <c r="B405" s="99"/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</row>
    <row r="406" spans="1:26" ht="12" customHeight="1">
      <c r="A406" s="99"/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</row>
    <row r="407" spans="1:26" ht="12" customHeight="1">
      <c r="A407" s="99"/>
      <c r="B407" s="99"/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</row>
    <row r="408" spans="1:26" ht="12" customHeight="1">
      <c r="A408" s="99"/>
      <c r="B408" s="99"/>
      <c r="C408" s="99"/>
      <c r="D408" s="99"/>
      <c r="E408" s="99"/>
      <c r="F408" s="99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</row>
    <row r="409" spans="1:26" ht="12" customHeight="1">
      <c r="A409" s="99"/>
      <c r="B409" s="99"/>
      <c r="C409" s="99"/>
      <c r="D409" s="99"/>
      <c r="E409" s="99"/>
      <c r="F409" s="99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</row>
    <row r="410" spans="1:26" ht="12" customHeight="1">
      <c r="A410" s="99"/>
      <c r="B410" s="99"/>
      <c r="C410" s="99"/>
      <c r="D410" s="99"/>
      <c r="E410" s="99"/>
      <c r="F410" s="99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</row>
    <row r="411" spans="1:26" ht="12" customHeight="1">
      <c r="A411" s="99"/>
      <c r="B411" s="99"/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</row>
    <row r="412" spans="1:26" ht="12" customHeight="1">
      <c r="A412" s="99"/>
      <c r="B412" s="99"/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</row>
    <row r="413" spans="1:26" ht="12" customHeight="1">
      <c r="A413" s="99"/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</row>
    <row r="414" spans="1:26" ht="12" customHeight="1">
      <c r="A414" s="99"/>
      <c r="B414" s="99"/>
      <c r="C414" s="99"/>
      <c r="D414" s="99"/>
      <c r="E414" s="99"/>
      <c r="F414" s="99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</row>
    <row r="415" spans="1:26" ht="12" customHeight="1">
      <c r="A415" s="99"/>
      <c r="B415" s="99"/>
      <c r="C415" s="99"/>
      <c r="D415" s="99"/>
      <c r="E415" s="99"/>
      <c r="F415" s="99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</row>
    <row r="416" spans="1:26" ht="12" customHeight="1">
      <c r="A416" s="99"/>
      <c r="B416" s="99"/>
      <c r="C416" s="99"/>
      <c r="D416" s="99"/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</row>
    <row r="417" spans="1:26" ht="12" customHeight="1">
      <c r="A417" s="99"/>
      <c r="B417" s="99"/>
      <c r="C417" s="99"/>
      <c r="D417" s="99"/>
      <c r="E417" s="99"/>
      <c r="F417" s="99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</row>
    <row r="418" spans="1:26" ht="12" customHeight="1">
      <c r="A418" s="99"/>
      <c r="B418" s="99"/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</row>
    <row r="419" spans="1:26" ht="12" customHeight="1">
      <c r="A419" s="99"/>
      <c r="B419" s="99"/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</row>
    <row r="420" spans="1:26" ht="12" customHeight="1">
      <c r="A420" s="99"/>
      <c r="B420" s="99"/>
      <c r="C420" s="99"/>
      <c r="D420" s="99"/>
      <c r="E420" s="99"/>
      <c r="F420" s="99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</row>
    <row r="421" spans="1:26" ht="12" customHeight="1">
      <c r="A421" s="99"/>
      <c r="B421" s="99"/>
      <c r="C421" s="99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</row>
    <row r="422" spans="1:26" ht="12" customHeight="1">
      <c r="A422" s="99"/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</row>
    <row r="423" spans="1:26" ht="12" customHeight="1">
      <c r="A423" s="99"/>
      <c r="B423" s="99"/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</row>
    <row r="424" spans="1:26" ht="12" customHeight="1">
      <c r="A424" s="99"/>
      <c r="B424" s="99"/>
      <c r="C424" s="99"/>
      <c r="D424" s="99"/>
      <c r="E424" s="99"/>
      <c r="F424" s="99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</row>
    <row r="425" spans="1:26" ht="12" customHeight="1">
      <c r="A425" s="99"/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</row>
    <row r="426" spans="1:26" ht="12" customHeight="1">
      <c r="A426" s="99"/>
      <c r="B426" s="99"/>
      <c r="C426" s="99"/>
      <c r="D426" s="99"/>
      <c r="E426" s="99"/>
      <c r="F426" s="99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</row>
    <row r="427" spans="1:26" ht="12" customHeight="1">
      <c r="A427" s="99"/>
      <c r="B427" s="99"/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</row>
    <row r="428" spans="1:26" ht="12" customHeight="1">
      <c r="A428" s="99"/>
      <c r="B428" s="99"/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</row>
    <row r="429" spans="1:26" ht="12" customHeight="1">
      <c r="A429" s="99"/>
      <c r="B429" s="99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</row>
    <row r="430" spans="1:26" ht="12" customHeight="1">
      <c r="A430" s="99"/>
      <c r="B430" s="99"/>
      <c r="C430" s="99"/>
      <c r="D430" s="99"/>
      <c r="E430" s="99"/>
      <c r="F430" s="99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</row>
    <row r="431" spans="1:26" ht="12" customHeight="1">
      <c r="A431" s="99"/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</row>
    <row r="432" spans="1:26" ht="12" customHeight="1">
      <c r="A432" s="99"/>
      <c r="B432" s="99"/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</row>
    <row r="433" spans="1:26" ht="12" customHeight="1">
      <c r="A433" s="99"/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</row>
    <row r="434" spans="1:26" ht="12" customHeight="1">
      <c r="A434" s="99"/>
      <c r="B434" s="99"/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</row>
    <row r="435" spans="1:26" ht="12" customHeight="1">
      <c r="A435" s="99"/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</row>
    <row r="436" spans="1:26" ht="12" customHeight="1">
      <c r="A436" s="99"/>
      <c r="B436" s="99"/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</row>
    <row r="437" spans="1:26" ht="12" customHeight="1">
      <c r="A437" s="99"/>
      <c r="B437" s="99"/>
      <c r="C437" s="99"/>
      <c r="D437" s="99"/>
      <c r="E437" s="99"/>
      <c r="F437" s="99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</row>
    <row r="438" spans="1:26" ht="12" customHeight="1">
      <c r="A438" s="99"/>
      <c r="B438" s="99"/>
      <c r="C438" s="99"/>
      <c r="D438" s="99"/>
      <c r="E438" s="99"/>
      <c r="F438" s="99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</row>
    <row r="439" spans="1:26" ht="12" customHeight="1">
      <c r="A439" s="99"/>
      <c r="B439" s="99"/>
      <c r="C439" s="99"/>
      <c r="D439" s="99"/>
      <c r="E439" s="99"/>
      <c r="F439" s="99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</row>
    <row r="440" spans="1:26" ht="12" customHeight="1">
      <c r="A440" s="99"/>
      <c r="B440" s="99"/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</row>
    <row r="441" spans="1:26" ht="12" customHeight="1">
      <c r="A441" s="99"/>
      <c r="B441" s="99"/>
      <c r="C441" s="99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</row>
    <row r="442" spans="1:26" ht="12" customHeight="1">
      <c r="A442" s="99"/>
      <c r="B442" s="99"/>
      <c r="C442" s="99"/>
      <c r="D442" s="99"/>
      <c r="E442" s="99"/>
      <c r="F442" s="99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</row>
    <row r="443" spans="1:26" ht="12" customHeight="1">
      <c r="A443" s="99"/>
      <c r="B443" s="99"/>
      <c r="C443" s="99"/>
      <c r="D443" s="99"/>
      <c r="E443" s="99"/>
      <c r="F443" s="99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</row>
    <row r="444" spans="1:26" ht="12" customHeight="1">
      <c r="A444" s="99"/>
      <c r="B444" s="99"/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</row>
    <row r="445" spans="1:26" ht="12" customHeight="1">
      <c r="A445" s="99"/>
      <c r="B445" s="99"/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</row>
    <row r="446" spans="1:26" ht="12" customHeight="1">
      <c r="A446" s="99"/>
      <c r="B446" s="99"/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</row>
    <row r="447" spans="1:26" ht="12" customHeight="1">
      <c r="A447" s="99"/>
      <c r="B447" s="99"/>
      <c r="C447" s="99"/>
      <c r="D447" s="99"/>
      <c r="E447" s="99"/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</row>
    <row r="448" spans="1:26" ht="12" customHeight="1">
      <c r="A448" s="99"/>
      <c r="B448" s="99"/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</row>
    <row r="449" spans="1:26" ht="12" customHeight="1">
      <c r="A449" s="99"/>
      <c r="B449" s="99"/>
      <c r="C449" s="99"/>
      <c r="D449" s="99"/>
      <c r="E449" s="99"/>
      <c r="F449" s="99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</row>
    <row r="450" spans="1:26" ht="12" customHeight="1">
      <c r="A450" s="99"/>
      <c r="B450" s="99"/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</row>
    <row r="451" spans="1:26" ht="12" customHeight="1">
      <c r="A451" s="99"/>
      <c r="B451" s="99"/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</row>
    <row r="452" spans="1:26" ht="12" customHeight="1">
      <c r="A452" s="99"/>
      <c r="B452" s="99"/>
      <c r="C452" s="99"/>
      <c r="D452" s="99"/>
      <c r="E452" s="99"/>
      <c r="F452" s="99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</row>
    <row r="453" spans="1:26" ht="12" customHeight="1">
      <c r="A453" s="99"/>
      <c r="B453" s="99"/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</row>
    <row r="454" spans="1:26" ht="12" customHeight="1">
      <c r="A454" s="99"/>
      <c r="B454" s="99"/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</row>
    <row r="455" spans="1:26" ht="12" customHeight="1">
      <c r="A455" s="99"/>
      <c r="B455" s="99"/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</row>
    <row r="456" spans="1:26" ht="12" customHeight="1">
      <c r="A456" s="99"/>
      <c r="B456" s="99"/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</row>
    <row r="457" spans="1:26" ht="12" customHeight="1">
      <c r="A457" s="99"/>
      <c r="B457" s="99"/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</row>
    <row r="458" spans="1:26" ht="12" customHeight="1">
      <c r="A458" s="99"/>
      <c r="B458" s="99"/>
      <c r="C458" s="99"/>
      <c r="D458" s="99"/>
      <c r="E458" s="99"/>
      <c r="F458" s="99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</row>
    <row r="459" spans="1:26" ht="12" customHeight="1">
      <c r="A459" s="99"/>
      <c r="B459" s="99"/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</row>
    <row r="460" spans="1:26" ht="12" customHeight="1">
      <c r="A460" s="99"/>
      <c r="B460" s="99"/>
      <c r="C460" s="99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</row>
    <row r="461" spans="1:26" ht="12" customHeight="1">
      <c r="A461" s="99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</row>
    <row r="462" spans="1:26" ht="12" customHeight="1">
      <c r="A462" s="99"/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</row>
    <row r="463" spans="1:26" ht="12" customHeight="1">
      <c r="A463" s="99"/>
      <c r="B463" s="99"/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</row>
    <row r="464" spans="1:26" ht="12" customHeight="1">
      <c r="A464" s="99"/>
      <c r="B464" s="99"/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</row>
    <row r="465" spans="1:26" ht="12" customHeight="1">
      <c r="A465" s="99"/>
      <c r="B465" s="99"/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</row>
    <row r="466" spans="1:26" ht="12" customHeight="1">
      <c r="A466" s="99"/>
      <c r="B466" s="99"/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</row>
    <row r="467" spans="1:26" ht="12" customHeight="1">
      <c r="A467" s="99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</row>
    <row r="468" spans="1:26" ht="12" customHeight="1">
      <c r="A468" s="99"/>
      <c r="B468" s="99"/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</row>
    <row r="469" spans="1:26" ht="12" customHeight="1">
      <c r="A469" s="99"/>
      <c r="B469" s="99"/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</row>
    <row r="470" spans="1:26" ht="12" customHeight="1">
      <c r="A470" s="99"/>
      <c r="B470" s="99"/>
      <c r="C470" s="99"/>
      <c r="D470" s="99"/>
      <c r="E470" s="99"/>
      <c r="F470" s="99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</row>
    <row r="471" spans="1:26" ht="12" customHeight="1">
      <c r="A471" s="99"/>
      <c r="B471" s="99"/>
      <c r="C471" s="99"/>
      <c r="D471" s="99"/>
      <c r="E471" s="99"/>
      <c r="F471" s="99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</row>
    <row r="472" spans="1:26" ht="12" customHeight="1">
      <c r="A472" s="99"/>
      <c r="B472" s="99"/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</row>
    <row r="473" spans="1:26" ht="12" customHeight="1">
      <c r="A473" s="99"/>
      <c r="B473" s="99"/>
      <c r="C473" s="99"/>
      <c r="D473" s="99"/>
      <c r="E473" s="99"/>
      <c r="F473" s="99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</row>
    <row r="474" spans="1:26" ht="12" customHeight="1">
      <c r="A474" s="99"/>
      <c r="B474" s="99"/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</row>
    <row r="475" spans="1:26" ht="12" customHeight="1">
      <c r="A475" s="99"/>
      <c r="B475" s="99"/>
      <c r="C475" s="99"/>
      <c r="D475" s="99"/>
      <c r="E475" s="99"/>
      <c r="F475" s="99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</row>
    <row r="476" spans="1:26" ht="12" customHeight="1">
      <c r="A476" s="99"/>
      <c r="B476" s="99"/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</row>
    <row r="477" spans="1:26" ht="12" customHeight="1">
      <c r="A477" s="99"/>
      <c r="B477" s="99"/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</row>
    <row r="478" spans="1:26" ht="12" customHeight="1">
      <c r="A478" s="99"/>
      <c r="B478" s="99"/>
      <c r="C478" s="99"/>
      <c r="D478" s="99"/>
      <c r="E478" s="99"/>
      <c r="F478" s="99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</row>
    <row r="479" spans="1:26" ht="12" customHeight="1">
      <c r="A479" s="99"/>
      <c r="B479" s="99"/>
      <c r="C479" s="99"/>
      <c r="D479" s="99"/>
      <c r="E479" s="99"/>
      <c r="F479" s="99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</row>
    <row r="480" spans="1:26" ht="12" customHeight="1">
      <c r="A480" s="99"/>
      <c r="B480" s="99"/>
      <c r="C480" s="99"/>
      <c r="D480" s="99"/>
      <c r="E480" s="99"/>
      <c r="F480" s="99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</row>
    <row r="481" spans="1:26" ht="12" customHeight="1">
      <c r="A481" s="99"/>
      <c r="B481" s="99"/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</row>
    <row r="482" spans="1:26" ht="12" customHeight="1">
      <c r="A482" s="99"/>
      <c r="B482" s="99"/>
      <c r="C482" s="99"/>
      <c r="D482" s="99"/>
      <c r="E482" s="99"/>
      <c r="F482" s="99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</row>
    <row r="483" spans="1:26" ht="12" customHeight="1">
      <c r="A483" s="99"/>
      <c r="B483" s="99"/>
      <c r="C483" s="99"/>
      <c r="D483" s="99"/>
      <c r="E483" s="99"/>
      <c r="F483" s="99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</row>
    <row r="484" spans="1:26" ht="12" customHeight="1">
      <c r="A484" s="99"/>
      <c r="B484" s="99"/>
      <c r="C484" s="99"/>
      <c r="D484" s="99"/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</row>
    <row r="485" spans="1:26" ht="12" customHeight="1">
      <c r="A485" s="99"/>
      <c r="B485" s="99"/>
      <c r="C485" s="99"/>
      <c r="D485" s="99"/>
      <c r="E485" s="99"/>
      <c r="F485" s="99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</row>
    <row r="486" spans="1:26" ht="12" customHeight="1">
      <c r="A486" s="99"/>
      <c r="B486" s="99"/>
      <c r="C486" s="99"/>
      <c r="D486" s="99"/>
      <c r="E486" s="99"/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</row>
    <row r="487" spans="1:26" ht="12" customHeight="1">
      <c r="A487" s="99"/>
      <c r="B487" s="99"/>
      <c r="C487" s="99"/>
      <c r="D487" s="99"/>
      <c r="E487" s="99"/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</row>
    <row r="488" spans="1:26" ht="12" customHeight="1">
      <c r="A488" s="99"/>
      <c r="B488" s="99"/>
      <c r="C488" s="99"/>
      <c r="D488" s="99"/>
      <c r="E488" s="99"/>
      <c r="F488" s="99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</row>
    <row r="489" spans="1:26" ht="12" customHeight="1">
      <c r="A489" s="99"/>
      <c r="B489" s="99"/>
      <c r="C489" s="99"/>
      <c r="D489" s="99"/>
      <c r="E489" s="99"/>
      <c r="F489" s="99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</row>
    <row r="490" spans="1:26" ht="12" customHeight="1">
      <c r="A490" s="99"/>
      <c r="B490" s="99"/>
      <c r="C490" s="99"/>
      <c r="D490" s="99"/>
      <c r="E490" s="99"/>
      <c r="F490" s="99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</row>
    <row r="491" spans="1:26" ht="12" customHeight="1">
      <c r="A491" s="99"/>
      <c r="B491" s="99"/>
      <c r="C491" s="99"/>
      <c r="D491" s="99"/>
      <c r="E491" s="99"/>
      <c r="F491" s="99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</row>
    <row r="492" spans="1:26" ht="12" customHeight="1">
      <c r="A492" s="99"/>
      <c r="B492" s="99"/>
      <c r="C492" s="99"/>
      <c r="D492" s="99"/>
      <c r="E492" s="99"/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</row>
    <row r="493" spans="1:26" ht="12" customHeight="1">
      <c r="A493" s="99"/>
      <c r="B493" s="99"/>
      <c r="C493" s="99"/>
      <c r="D493" s="99"/>
      <c r="E493" s="99"/>
      <c r="F493" s="99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</row>
    <row r="494" spans="1:26" ht="12" customHeight="1">
      <c r="A494" s="99"/>
      <c r="B494" s="99"/>
      <c r="C494" s="99"/>
      <c r="D494" s="99"/>
      <c r="E494" s="99"/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</row>
    <row r="495" spans="1:26" ht="12" customHeight="1">
      <c r="A495" s="99"/>
      <c r="B495" s="99"/>
      <c r="C495" s="99"/>
      <c r="D495" s="99"/>
      <c r="E495" s="99"/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</row>
    <row r="496" spans="1:26" ht="12" customHeight="1">
      <c r="A496" s="99"/>
      <c r="B496" s="99"/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</row>
    <row r="497" spans="1:26" ht="12" customHeight="1">
      <c r="A497" s="99"/>
      <c r="B497" s="99"/>
      <c r="C497" s="99"/>
      <c r="D497" s="99"/>
      <c r="E497" s="99"/>
      <c r="F497" s="99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</row>
    <row r="498" spans="1:26" ht="12" customHeight="1">
      <c r="A498" s="99"/>
      <c r="B498" s="99"/>
      <c r="C498" s="99"/>
      <c r="D498" s="99"/>
      <c r="E498" s="99"/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</row>
    <row r="499" spans="1:26" ht="12" customHeight="1">
      <c r="A499" s="99"/>
      <c r="B499" s="99"/>
      <c r="C499" s="99"/>
      <c r="D499" s="99"/>
      <c r="E499" s="99"/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</row>
    <row r="500" spans="1:26" ht="12" customHeight="1">
      <c r="A500" s="99"/>
      <c r="B500" s="99"/>
      <c r="C500" s="99"/>
      <c r="D500" s="99"/>
      <c r="E500" s="99"/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</row>
    <row r="501" spans="1:26" ht="12" customHeight="1">
      <c r="A501" s="99"/>
      <c r="B501" s="99"/>
      <c r="C501" s="99"/>
      <c r="D501" s="99"/>
      <c r="E501" s="99"/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</row>
    <row r="502" spans="1:26" ht="12" customHeight="1">
      <c r="A502" s="99"/>
      <c r="B502" s="99"/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</row>
    <row r="503" spans="1:26" ht="12" customHeight="1">
      <c r="A503" s="99"/>
      <c r="B503" s="99"/>
      <c r="C503" s="99"/>
      <c r="D503" s="99"/>
      <c r="E503" s="99"/>
      <c r="F503" s="99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</row>
    <row r="504" spans="1:26" ht="12" customHeight="1">
      <c r="A504" s="99"/>
      <c r="B504" s="99"/>
      <c r="C504" s="99"/>
      <c r="D504" s="99"/>
      <c r="E504" s="99"/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</row>
    <row r="505" spans="1:26" ht="12" customHeight="1">
      <c r="A505" s="99"/>
      <c r="B505" s="99"/>
      <c r="C505" s="99"/>
      <c r="D505" s="99"/>
      <c r="E505" s="99"/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</row>
    <row r="506" spans="1:26" ht="12" customHeight="1">
      <c r="A506" s="99"/>
      <c r="B506" s="99"/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</row>
    <row r="507" spans="1:26" ht="12" customHeight="1">
      <c r="A507" s="99"/>
      <c r="B507" s="99"/>
      <c r="C507" s="99"/>
      <c r="D507" s="99"/>
      <c r="E507" s="99"/>
      <c r="F507" s="99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</row>
    <row r="508" spans="1:26" ht="12" customHeight="1">
      <c r="A508" s="99"/>
      <c r="B508" s="99"/>
      <c r="C508" s="99"/>
      <c r="D508" s="99"/>
      <c r="E508" s="99"/>
      <c r="F508" s="99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</row>
    <row r="509" spans="1:26" ht="12" customHeight="1">
      <c r="A509" s="99"/>
      <c r="B509" s="99"/>
      <c r="C509" s="99"/>
      <c r="D509" s="99"/>
      <c r="E509" s="99"/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</row>
    <row r="510" spans="1:26" ht="12" customHeight="1">
      <c r="A510" s="99"/>
      <c r="B510" s="99"/>
      <c r="C510" s="99"/>
      <c r="D510" s="99"/>
      <c r="E510" s="99"/>
      <c r="F510" s="99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</row>
    <row r="511" spans="1:26" ht="12" customHeight="1">
      <c r="A511" s="99"/>
      <c r="B511" s="99"/>
      <c r="C511" s="99"/>
      <c r="D511" s="99"/>
      <c r="E511" s="99"/>
      <c r="F511" s="99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</row>
    <row r="512" spans="1:26" ht="12" customHeight="1">
      <c r="A512" s="99"/>
      <c r="B512" s="99"/>
      <c r="C512" s="99"/>
      <c r="D512" s="99"/>
      <c r="E512" s="99"/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</row>
    <row r="513" spans="1:26" ht="12" customHeight="1">
      <c r="A513" s="99"/>
      <c r="B513" s="99"/>
      <c r="C513" s="99"/>
      <c r="D513" s="99"/>
      <c r="E513" s="99"/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</row>
    <row r="514" spans="1:26" ht="12" customHeight="1">
      <c r="A514" s="99"/>
      <c r="B514" s="99"/>
      <c r="C514" s="99"/>
      <c r="D514" s="99"/>
      <c r="E514" s="99"/>
      <c r="F514" s="99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</row>
    <row r="515" spans="1:26" ht="12" customHeight="1">
      <c r="A515" s="99"/>
      <c r="B515" s="99"/>
      <c r="C515" s="99"/>
      <c r="D515" s="99"/>
      <c r="E515" s="99"/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</row>
    <row r="516" spans="1:26" ht="12" customHeight="1">
      <c r="A516" s="99"/>
      <c r="B516" s="99"/>
      <c r="C516" s="99"/>
      <c r="D516" s="99"/>
      <c r="E516" s="99"/>
      <c r="F516" s="99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</row>
    <row r="517" spans="1:26" ht="12" customHeight="1">
      <c r="A517" s="99"/>
      <c r="B517" s="99"/>
      <c r="C517" s="99"/>
      <c r="D517" s="99"/>
      <c r="E517" s="99"/>
      <c r="F517" s="99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</row>
    <row r="518" spans="1:26" ht="12" customHeight="1">
      <c r="A518" s="99"/>
      <c r="B518" s="99"/>
      <c r="C518" s="99"/>
      <c r="D518" s="99"/>
      <c r="E518" s="99"/>
      <c r="F518" s="99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</row>
    <row r="519" spans="1:26" ht="12" customHeight="1">
      <c r="A519" s="99"/>
      <c r="B519" s="99"/>
      <c r="C519" s="99"/>
      <c r="D519" s="99"/>
      <c r="E519" s="99"/>
      <c r="F519" s="99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</row>
    <row r="520" spans="1:26" ht="12" customHeight="1">
      <c r="A520" s="99"/>
      <c r="B520" s="99"/>
      <c r="C520" s="99"/>
      <c r="D520" s="99"/>
      <c r="E520" s="99"/>
      <c r="F520" s="99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  <c r="X520" s="99"/>
      <c r="Y520" s="99"/>
      <c r="Z520" s="99"/>
    </row>
    <row r="521" spans="1:26" ht="12" customHeight="1">
      <c r="A521" s="99"/>
      <c r="B521" s="99"/>
      <c r="C521" s="99"/>
      <c r="D521" s="99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  <c r="X521" s="99"/>
      <c r="Y521" s="99"/>
      <c r="Z521" s="99"/>
    </row>
    <row r="522" spans="1:26" ht="12" customHeight="1">
      <c r="A522" s="99"/>
      <c r="B522" s="99"/>
      <c r="C522" s="99"/>
      <c r="D522" s="99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  <c r="X522" s="99"/>
      <c r="Y522" s="99"/>
      <c r="Z522" s="99"/>
    </row>
    <row r="523" spans="1:26" ht="12" customHeight="1">
      <c r="A523" s="99"/>
      <c r="B523" s="99"/>
      <c r="C523" s="99"/>
      <c r="D523" s="99"/>
      <c r="E523" s="99"/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  <c r="X523" s="99"/>
      <c r="Y523" s="99"/>
      <c r="Z523" s="99"/>
    </row>
    <row r="524" spans="1:26" ht="12" customHeight="1">
      <c r="A524" s="99"/>
      <c r="B524" s="99"/>
      <c r="C524" s="99"/>
      <c r="D524" s="99"/>
      <c r="E524" s="99"/>
      <c r="F524" s="99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  <c r="X524" s="99"/>
      <c r="Y524" s="99"/>
      <c r="Z524" s="99"/>
    </row>
    <row r="525" spans="1:26" ht="12" customHeight="1">
      <c r="A525" s="99"/>
      <c r="B525" s="99"/>
      <c r="C525" s="99"/>
      <c r="D525" s="99"/>
      <c r="E525" s="99"/>
      <c r="F525" s="99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  <c r="X525" s="99"/>
      <c r="Y525" s="99"/>
      <c r="Z525" s="99"/>
    </row>
    <row r="526" spans="1:26" ht="12" customHeight="1">
      <c r="A526" s="99"/>
      <c r="B526" s="99"/>
      <c r="C526" s="99"/>
      <c r="D526" s="99"/>
      <c r="E526" s="99"/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  <c r="X526" s="99"/>
      <c r="Y526" s="99"/>
      <c r="Z526" s="99"/>
    </row>
    <row r="527" spans="1:26" ht="12" customHeight="1">
      <c r="A527" s="99"/>
      <c r="B527" s="99"/>
      <c r="C527" s="99"/>
      <c r="D527" s="99"/>
      <c r="E527" s="99"/>
      <c r="F527" s="99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  <c r="X527" s="99"/>
      <c r="Y527" s="99"/>
      <c r="Z527" s="99"/>
    </row>
    <row r="528" spans="1:26" ht="12" customHeight="1">
      <c r="A528" s="99"/>
      <c r="B528" s="99"/>
      <c r="C528" s="99"/>
      <c r="D528" s="99"/>
      <c r="E528" s="99"/>
      <c r="F528" s="99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  <c r="X528" s="99"/>
      <c r="Y528" s="99"/>
      <c r="Z528" s="99"/>
    </row>
    <row r="529" spans="1:26" ht="12" customHeight="1">
      <c r="A529" s="99"/>
      <c r="B529" s="99"/>
      <c r="C529" s="99"/>
      <c r="D529" s="99"/>
      <c r="E529" s="99"/>
      <c r="F529" s="99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</row>
    <row r="530" spans="1:26" ht="12" customHeight="1">
      <c r="A530" s="99"/>
      <c r="B530" s="99"/>
      <c r="C530" s="99"/>
      <c r="D530" s="99"/>
      <c r="E530" s="99"/>
      <c r="F530" s="99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  <c r="X530" s="99"/>
      <c r="Y530" s="99"/>
      <c r="Z530" s="99"/>
    </row>
    <row r="531" spans="1:26" ht="12" customHeight="1">
      <c r="A531" s="99"/>
      <c r="B531" s="99"/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  <c r="Z531" s="99"/>
    </row>
    <row r="532" spans="1:26" ht="12" customHeight="1">
      <c r="A532" s="99"/>
      <c r="B532" s="99"/>
      <c r="C532" s="99"/>
      <c r="D532" s="99"/>
      <c r="E532" s="99"/>
      <c r="F532" s="99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  <c r="X532" s="99"/>
      <c r="Y532" s="99"/>
      <c r="Z532" s="99"/>
    </row>
    <row r="533" spans="1:26" ht="12" customHeight="1">
      <c r="A533" s="99"/>
      <c r="B533" s="99"/>
      <c r="C533" s="99"/>
      <c r="D533" s="99"/>
      <c r="E533" s="99"/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  <c r="X533" s="99"/>
      <c r="Y533" s="99"/>
      <c r="Z533" s="99"/>
    </row>
    <row r="534" spans="1:26" ht="12" customHeight="1">
      <c r="A534" s="99"/>
      <c r="B534" s="99"/>
      <c r="C534" s="99"/>
      <c r="D534" s="99"/>
      <c r="E534" s="99"/>
      <c r="F534" s="99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  <c r="X534" s="99"/>
      <c r="Y534" s="99"/>
      <c r="Z534" s="99"/>
    </row>
    <row r="535" spans="1:26" ht="12" customHeight="1">
      <c r="A535" s="99"/>
      <c r="B535" s="99"/>
      <c r="C535" s="99"/>
      <c r="D535" s="99"/>
      <c r="E535" s="99"/>
      <c r="F535" s="99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  <c r="X535" s="99"/>
      <c r="Y535" s="99"/>
      <c r="Z535" s="99"/>
    </row>
    <row r="536" spans="1:26" ht="12" customHeight="1">
      <c r="A536" s="99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</row>
    <row r="537" spans="1:26" ht="12" customHeight="1">
      <c r="A537" s="99"/>
      <c r="B537" s="99"/>
      <c r="C537" s="99"/>
      <c r="D537" s="99"/>
      <c r="E537" s="99"/>
      <c r="F537" s="99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  <c r="X537" s="99"/>
      <c r="Y537" s="99"/>
      <c r="Z537" s="99"/>
    </row>
    <row r="538" spans="1:26" ht="12" customHeight="1">
      <c r="A538" s="99"/>
      <c r="B538" s="99"/>
      <c r="C538" s="99"/>
      <c r="D538" s="99"/>
      <c r="E538" s="99"/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</row>
    <row r="539" spans="1:26" ht="12" customHeight="1">
      <c r="A539" s="99"/>
      <c r="B539" s="99"/>
      <c r="C539" s="99"/>
      <c r="D539" s="99"/>
      <c r="E539" s="99"/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  <c r="X539" s="99"/>
      <c r="Y539" s="99"/>
      <c r="Z539" s="99"/>
    </row>
    <row r="540" spans="1:26" ht="12" customHeight="1">
      <c r="A540" s="99"/>
      <c r="B540" s="99"/>
      <c r="C540" s="99"/>
      <c r="D540" s="99"/>
      <c r="E540" s="99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  <c r="X540" s="99"/>
      <c r="Y540" s="99"/>
      <c r="Z540" s="99"/>
    </row>
    <row r="541" spans="1:26" ht="12" customHeight="1">
      <c r="A541" s="99"/>
      <c r="B541" s="99"/>
      <c r="C541" s="99"/>
      <c r="D541" s="99"/>
      <c r="E541" s="99"/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  <c r="X541" s="99"/>
      <c r="Y541" s="99"/>
      <c r="Z541" s="99"/>
    </row>
    <row r="542" spans="1:26" ht="12" customHeight="1">
      <c r="A542" s="99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</row>
    <row r="543" spans="1:26" ht="12" customHeight="1">
      <c r="A543" s="99"/>
      <c r="B543" s="99"/>
      <c r="C543" s="99"/>
      <c r="D543" s="99"/>
      <c r="E543" s="99"/>
      <c r="F543" s="99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  <c r="X543" s="99"/>
      <c r="Y543" s="99"/>
      <c r="Z543" s="99"/>
    </row>
    <row r="544" spans="1:26" ht="12" customHeight="1">
      <c r="A544" s="99"/>
      <c r="B544" s="99"/>
      <c r="C544" s="99"/>
      <c r="D544" s="99"/>
      <c r="E544" s="99"/>
      <c r="F544" s="99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  <c r="X544" s="99"/>
      <c r="Y544" s="99"/>
      <c r="Z544" s="99"/>
    </row>
    <row r="545" spans="1:26" ht="12" customHeight="1">
      <c r="A545" s="99"/>
      <c r="B545" s="99"/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  <c r="Z545" s="99"/>
    </row>
    <row r="546" spans="1:26" ht="12" customHeight="1">
      <c r="A546" s="99"/>
      <c r="B546" s="99"/>
      <c r="C546" s="99"/>
      <c r="D546" s="99"/>
      <c r="E546" s="99"/>
      <c r="F546" s="99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  <c r="X546" s="99"/>
      <c r="Y546" s="99"/>
      <c r="Z546" s="99"/>
    </row>
    <row r="547" spans="1:26" ht="12" customHeight="1">
      <c r="A547" s="99"/>
      <c r="B547" s="99"/>
      <c r="C547" s="99"/>
      <c r="D547" s="99"/>
      <c r="E547" s="99"/>
      <c r="F547" s="99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  <c r="X547" s="99"/>
      <c r="Y547" s="99"/>
      <c r="Z547" s="99"/>
    </row>
    <row r="548" spans="1:26" ht="12" customHeight="1">
      <c r="A548" s="99"/>
      <c r="B548" s="99"/>
      <c r="C548" s="99"/>
      <c r="D548" s="99"/>
      <c r="E548" s="99"/>
      <c r="F548" s="99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  <c r="X548" s="99"/>
      <c r="Y548" s="99"/>
      <c r="Z548" s="99"/>
    </row>
    <row r="549" spans="1:26" ht="12" customHeight="1">
      <c r="A549" s="99"/>
      <c r="B549" s="99"/>
      <c r="C549" s="99"/>
      <c r="D549" s="99"/>
      <c r="E549" s="99"/>
      <c r="F549" s="99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  <c r="X549" s="99"/>
      <c r="Y549" s="99"/>
      <c r="Z549" s="99"/>
    </row>
    <row r="550" spans="1:26" ht="12" customHeight="1">
      <c r="A550" s="99"/>
      <c r="B550" s="99"/>
      <c r="C550" s="99"/>
      <c r="D550" s="99"/>
      <c r="E550" s="99"/>
      <c r="F550" s="99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  <c r="X550" s="99"/>
      <c r="Y550" s="99"/>
      <c r="Z550" s="99"/>
    </row>
    <row r="551" spans="1:26" ht="12" customHeight="1">
      <c r="A551" s="99"/>
      <c r="B551" s="99"/>
      <c r="C551" s="99"/>
      <c r="D551" s="99"/>
      <c r="E551" s="99"/>
      <c r="F551" s="99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  <c r="X551" s="99"/>
      <c r="Y551" s="99"/>
      <c r="Z551" s="99"/>
    </row>
    <row r="552" spans="1:26" ht="12" customHeight="1">
      <c r="A552" s="99"/>
      <c r="B552" s="99"/>
      <c r="C552" s="99"/>
      <c r="D552" s="99"/>
      <c r="E552" s="99"/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  <c r="X552" s="99"/>
      <c r="Y552" s="99"/>
      <c r="Z552" s="99"/>
    </row>
    <row r="553" spans="1:26" ht="12" customHeight="1">
      <c r="A553" s="99"/>
      <c r="B553" s="99"/>
      <c r="C553" s="99"/>
      <c r="D553" s="99"/>
      <c r="E553" s="99"/>
      <c r="F553" s="99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  <c r="X553" s="99"/>
      <c r="Y553" s="99"/>
      <c r="Z553" s="99"/>
    </row>
    <row r="554" spans="1:26" ht="12" customHeight="1">
      <c r="A554" s="99"/>
      <c r="B554" s="99"/>
      <c r="C554" s="99"/>
      <c r="D554" s="99"/>
      <c r="E554" s="99"/>
      <c r="F554" s="99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  <c r="X554" s="99"/>
      <c r="Y554" s="99"/>
      <c r="Z554" s="99"/>
    </row>
    <row r="555" spans="1:26" ht="12" customHeight="1">
      <c r="A555" s="99"/>
      <c r="B555" s="99"/>
      <c r="C555" s="99"/>
      <c r="D555" s="99"/>
      <c r="E555" s="99"/>
      <c r="F555" s="99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  <c r="X555" s="99"/>
      <c r="Y555" s="99"/>
      <c r="Z555" s="99"/>
    </row>
    <row r="556" spans="1:26" ht="12" customHeight="1">
      <c r="A556" s="99"/>
      <c r="B556" s="99"/>
      <c r="C556" s="99"/>
      <c r="D556" s="99"/>
      <c r="E556" s="99"/>
      <c r="F556" s="99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  <c r="X556" s="99"/>
      <c r="Y556" s="99"/>
      <c r="Z556" s="99"/>
    </row>
    <row r="557" spans="1:26" ht="12" customHeight="1">
      <c r="A557" s="99"/>
      <c r="B557" s="99"/>
      <c r="C557" s="99"/>
      <c r="D557" s="99"/>
      <c r="E557" s="99"/>
      <c r="F557" s="99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  <c r="X557" s="99"/>
      <c r="Y557" s="99"/>
      <c r="Z557" s="99"/>
    </row>
    <row r="558" spans="1:26" ht="12" customHeight="1">
      <c r="A558" s="99"/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  <c r="Z558" s="99"/>
    </row>
    <row r="559" spans="1:26" ht="12" customHeight="1">
      <c r="A559" s="99"/>
      <c r="B559" s="99"/>
      <c r="C559" s="99"/>
      <c r="D559" s="99"/>
      <c r="E559" s="99"/>
      <c r="F559" s="99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  <c r="X559" s="99"/>
      <c r="Y559" s="99"/>
      <c r="Z559" s="99"/>
    </row>
    <row r="560" spans="1:26" ht="12" customHeight="1">
      <c r="A560" s="99"/>
      <c r="B560" s="99"/>
      <c r="C560" s="99"/>
      <c r="D560" s="99"/>
      <c r="E560" s="99"/>
      <c r="F560" s="99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  <c r="X560" s="99"/>
      <c r="Y560" s="99"/>
      <c r="Z560" s="99"/>
    </row>
    <row r="561" spans="1:26" ht="12" customHeight="1">
      <c r="A561" s="99"/>
      <c r="B561" s="99"/>
      <c r="C561" s="99"/>
      <c r="D561" s="99"/>
      <c r="E561" s="99"/>
      <c r="F561" s="99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  <c r="X561" s="99"/>
      <c r="Y561" s="99"/>
      <c r="Z561" s="99"/>
    </row>
    <row r="562" spans="1:26" ht="12" customHeight="1">
      <c r="A562" s="99"/>
      <c r="B562" s="99"/>
      <c r="C562" s="99"/>
      <c r="D562" s="99"/>
      <c r="E562" s="99"/>
      <c r="F562" s="99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  <c r="X562" s="99"/>
      <c r="Y562" s="99"/>
      <c r="Z562" s="99"/>
    </row>
    <row r="563" spans="1:26" ht="12" customHeight="1">
      <c r="A563" s="99"/>
      <c r="B563" s="99"/>
      <c r="C563" s="99"/>
      <c r="D563" s="99"/>
      <c r="E563" s="99"/>
      <c r="F563" s="99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  <c r="X563" s="99"/>
      <c r="Y563" s="99"/>
      <c r="Z563" s="99"/>
    </row>
    <row r="564" spans="1:26" ht="12" customHeight="1">
      <c r="A564" s="99"/>
      <c r="B564" s="99"/>
      <c r="C564" s="99"/>
      <c r="D564" s="99"/>
      <c r="E564" s="99"/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  <c r="X564" s="99"/>
      <c r="Y564" s="99"/>
      <c r="Z564" s="99"/>
    </row>
    <row r="565" spans="1:26" ht="12" customHeight="1">
      <c r="A565" s="99"/>
      <c r="B565" s="99"/>
      <c r="C565" s="99"/>
      <c r="D565" s="99"/>
      <c r="E565" s="99"/>
      <c r="F565" s="99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  <c r="X565" s="99"/>
      <c r="Y565" s="99"/>
      <c r="Z565" s="99"/>
    </row>
    <row r="566" spans="1:26" ht="12" customHeight="1">
      <c r="A566" s="99"/>
      <c r="B566" s="99"/>
      <c r="C566" s="99"/>
      <c r="D566" s="99"/>
      <c r="E566" s="99"/>
      <c r="F566" s="99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  <c r="X566" s="99"/>
      <c r="Y566" s="99"/>
      <c r="Z566" s="99"/>
    </row>
    <row r="567" spans="1:26" ht="12" customHeight="1">
      <c r="A567" s="99"/>
      <c r="B567" s="99"/>
      <c r="C567" s="99"/>
      <c r="D567" s="99"/>
      <c r="E567" s="99"/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  <c r="X567" s="99"/>
      <c r="Y567" s="99"/>
      <c r="Z567" s="99"/>
    </row>
    <row r="568" spans="1:26" ht="12" customHeight="1">
      <c r="A568" s="99"/>
      <c r="B568" s="99"/>
      <c r="C568" s="99"/>
      <c r="D568" s="99"/>
      <c r="E568" s="99"/>
      <c r="F568" s="99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  <c r="X568" s="99"/>
      <c r="Y568" s="99"/>
      <c r="Z568" s="99"/>
    </row>
    <row r="569" spans="1:26" ht="12" customHeight="1">
      <c r="A569" s="99"/>
      <c r="B569" s="99"/>
      <c r="C569" s="99"/>
      <c r="D569" s="99"/>
      <c r="E569" s="99"/>
      <c r="F569" s="99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  <c r="X569" s="99"/>
      <c r="Y569" s="99"/>
      <c r="Z569" s="99"/>
    </row>
    <row r="570" spans="1:26" ht="12" customHeight="1">
      <c r="A570" s="99"/>
      <c r="B570" s="99"/>
      <c r="C570" s="99"/>
      <c r="D570" s="99"/>
      <c r="E570" s="99"/>
      <c r="F570" s="99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  <c r="X570" s="99"/>
      <c r="Y570" s="99"/>
      <c r="Z570" s="99"/>
    </row>
    <row r="571" spans="1:26" ht="12" customHeight="1">
      <c r="A571" s="99"/>
      <c r="B571" s="99"/>
      <c r="C571" s="99"/>
      <c r="D571" s="99"/>
      <c r="E571" s="99"/>
      <c r="F571" s="99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  <c r="X571" s="99"/>
      <c r="Y571" s="99"/>
      <c r="Z571" s="99"/>
    </row>
    <row r="572" spans="1:26" ht="12" customHeight="1">
      <c r="A572" s="99"/>
      <c r="B572" s="99"/>
      <c r="C572" s="99"/>
      <c r="D572" s="99"/>
      <c r="E572" s="99"/>
      <c r="F572" s="99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  <c r="X572" s="99"/>
      <c r="Y572" s="99"/>
      <c r="Z572" s="99"/>
    </row>
    <row r="573" spans="1:26" ht="12" customHeight="1">
      <c r="A573" s="99"/>
      <c r="B573" s="99"/>
      <c r="C573" s="99"/>
      <c r="D573" s="99"/>
      <c r="E573" s="99"/>
      <c r="F573" s="99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  <c r="X573" s="99"/>
      <c r="Y573" s="99"/>
      <c r="Z573" s="99"/>
    </row>
    <row r="574" spans="1:26" ht="12" customHeight="1">
      <c r="A574" s="99"/>
      <c r="B574" s="99"/>
      <c r="C574" s="99"/>
      <c r="D574" s="99"/>
      <c r="E574" s="99"/>
      <c r="F574" s="99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  <c r="X574" s="99"/>
      <c r="Y574" s="99"/>
      <c r="Z574" s="99"/>
    </row>
    <row r="575" spans="1:26" ht="12" customHeight="1">
      <c r="A575" s="99"/>
      <c r="B575" s="99"/>
      <c r="C575" s="99"/>
      <c r="D575" s="99"/>
      <c r="E575" s="99"/>
      <c r="F575" s="99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  <c r="X575" s="99"/>
      <c r="Y575" s="99"/>
      <c r="Z575" s="99"/>
    </row>
    <row r="576" spans="1:26" ht="12" customHeight="1">
      <c r="A576" s="99"/>
      <c r="B576" s="99"/>
      <c r="C576" s="99"/>
      <c r="D576" s="99"/>
      <c r="E576" s="99"/>
      <c r="F576" s="99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  <c r="X576" s="99"/>
      <c r="Y576" s="99"/>
      <c r="Z576" s="99"/>
    </row>
    <row r="577" spans="1:26" ht="12" customHeight="1">
      <c r="A577" s="99"/>
      <c r="B577" s="99"/>
      <c r="C577" s="99"/>
      <c r="D577" s="99"/>
      <c r="E577" s="99"/>
      <c r="F577" s="99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  <c r="X577" s="99"/>
      <c r="Y577" s="99"/>
      <c r="Z577" s="99"/>
    </row>
    <row r="578" spans="1:26" ht="12" customHeight="1">
      <c r="A578" s="99"/>
      <c r="B578" s="99"/>
      <c r="C578" s="99"/>
      <c r="D578" s="99"/>
      <c r="E578" s="99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  <c r="Z578" s="99"/>
    </row>
    <row r="579" spans="1:26" ht="12" customHeight="1">
      <c r="A579" s="99"/>
      <c r="B579" s="99"/>
      <c r="C579" s="99"/>
      <c r="D579" s="99"/>
      <c r="E579" s="99"/>
      <c r="F579" s="99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  <c r="X579" s="99"/>
      <c r="Y579" s="99"/>
      <c r="Z579" s="99"/>
    </row>
    <row r="580" spans="1:26" ht="12" customHeight="1">
      <c r="A580" s="99"/>
      <c r="B580" s="99"/>
      <c r="C580" s="99"/>
      <c r="D580" s="99"/>
      <c r="E580" s="99"/>
      <c r="F580" s="99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  <c r="X580" s="99"/>
      <c r="Y580" s="99"/>
      <c r="Z580" s="99"/>
    </row>
    <row r="581" spans="1:26" ht="12" customHeight="1">
      <c r="A581" s="99"/>
      <c r="B581" s="99"/>
      <c r="C581" s="99"/>
      <c r="D581" s="99"/>
      <c r="E581" s="99"/>
      <c r="F581" s="99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  <c r="X581" s="99"/>
      <c r="Y581" s="99"/>
      <c r="Z581" s="99"/>
    </row>
    <row r="582" spans="1:26" ht="12" customHeight="1">
      <c r="A582" s="99"/>
      <c r="B582" s="99"/>
      <c r="C582" s="99"/>
      <c r="D582" s="99"/>
      <c r="E582" s="99"/>
      <c r="F582" s="99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  <c r="X582" s="99"/>
      <c r="Y582" s="99"/>
      <c r="Z582" s="99"/>
    </row>
    <row r="583" spans="1:26" ht="12" customHeight="1">
      <c r="A583" s="99"/>
      <c r="B583" s="99"/>
      <c r="C583" s="99"/>
      <c r="D583" s="99"/>
      <c r="E583" s="99"/>
      <c r="F583" s="99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  <c r="X583" s="99"/>
      <c r="Y583" s="99"/>
      <c r="Z583" s="99"/>
    </row>
    <row r="584" spans="1:26" ht="12" customHeight="1">
      <c r="A584" s="99"/>
      <c r="B584" s="99"/>
      <c r="C584" s="99"/>
      <c r="D584" s="99"/>
      <c r="E584" s="99"/>
      <c r="F584" s="99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  <c r="X584" s="99"/>
      <c r="Y584" s="99"/>
      <c r="Z584" s="99"/>
    </row>
    <row r="585" spans="1:26" ht="12" customHeight="1">
      <c r="A585" s="99"/>
      <c r="B585" s="99"/>
      <c r="C585" s="99"/>
      <c r="D585" s="99"/>
      <c r="E585" s="99"/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  <c r="X585" s="99"/>
      <c r="Y585" s="99"/>
      <c r="Z585" s="99"/>
    </row>
    <row r="586" spans="1:26" ht="12" customHeight="1">
      <c r="A586" s="99"/>
      <c r="B586" s="99"/>
      <c r="C586" s="99"/>
      <c r="D586" s="99"/>
      <c r="E586" s="99"/>
      <c r="F586" s="99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  <c r="X586" s="99"/>
      <c r="Y586" s="99"/>
      <c r="Z586" s="99"/>
    </row>
    <row r="587" spans="1:26" ht="12" customHeight="1">
      <c r="A587" s="99"/>
      <c r="B587" s="99"/>
      <c r="C587" s="99"/>
      <c r="D587" s="99"/>
      <c r="E587" s="99"/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  <c r="X587" s="99"/>
      <c r="Y587" s="99"/>
      <c r="Z587" s="99"/>
    </row>
    <row r="588" spans="1:26" ht="12" customHeight="1">
      <c r="A588" s="99"/>
      <c r="B588" s="99"/>
      <c r="C588" s="99"/>
      <c r="D588" s="99"/>
      <c r="E588" s="99"/>
      <c r="F588" s="99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  <c r="X588" s="99"/>
      <c r="Y588" s="99"/>
      <c r="Z588" s="99"/>
    </row>
    <row r="589" spans="1:26" ht="12" customHeight="1">
      <c r="A589" s="99"/>
      <c r="B589" s="99"/>
      <c r="C589" s="99"/>
      <c r="D589" s="99"/>
      <c r="E589" s="99"/>
      <c r="F589" s="99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  <c r="X589" s="99"/>
      <c r="Y589" s="99"/>
      <c r="Z589" s="99"/>
    </row>
    <row r="590" spans="1:26" ht="12" customHeight="1">
      <c r="A590" s="99"/>
      <c r="B590" s="99"/>
      <c r="C590" s="99"/>
      <c r="D590" s="99"/>
      <c r="E590" s="99"/>
      <c r="F590" s="99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  <c r="X590" s="99"/>
      <c r="Y590" s="99"/>
      <c r="Z590" s="99"/>
    </row>
    <row r="591" spans="1:26" ht="12" customHeight="1">
      <c r="A591" s="99"/>
      <c r="B591" s="99"/>
      <c r="C591" s="99"/>
      <c r="D591" s="99"/>
      <c r="E591" s="99"/>
      <c r="F591" s="99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  <c r="X591" s="99"/>
      <c r="Y591" s="99"/>
      <c r="Z591" s="99"/>
    </row>
    <row r="592" spans="1:26" ht="12" customHeight="1">
      <c r="A592" s="99"/>
      <c r="B592" s="99"/>
      <c r="C592" s="99"/>
      <c r="D592" s="99"/>
      <c r="E592" s="99"/>
      <c r="F592" s="99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  <c r="X592" s="99"/>
      <c r="Y592" s="99"/>
      <c r="Z592" s="99"/>
    </row>
    <row r="593" spans="1:26" ht="12" customHeight="1">
      <c r="A593" s="99"/>
      <c r="B593" s="99"/>
      <c r="C593" s="99"/>
      <c r="D593" s="99"/>
      <c r="E593" s="99"/>
      <c r="F593" s="99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  <c r="X593" s="99"/>
      <c r="Y593" s="99"/>
      <c r="Z593" s="99"/>
    </row>
    <row r="594" spans="1:26" ht="12" customHeight="1">
      <c r="A594" s="99"/>
      <c r="B594" s="99"/>
      <c r="C594" s="99"/>
      <c r="D594" s="99"/>
      <c r="E594" s="99"/>
      <c r="F594" s="99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  <c r="X594" s="99"/>
      <c r="Y594" s="99"/>
      <c r="Z594" s="99"/>
    </row>
    <row r="595" spans="1:26" ht="12" customHeight="1">
      <c r="A595" s="99"/>
      <c r="B595" s="99"/>
      <c r="C595" s="99"/>
      <c r="D595" s="99"/>
      <c r="E595" s="99"/>
      <c r="F595" s="99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  <c r="X595" s="99"/>
      <c r="Y595" s="99"/>
      <c r="Z595" s="99"/>
    </row>
    <row r="596" spans="1:26" ht="12" customHeight="1">
      <c r="A596" s="99"/>
      <c r="B596" s="99"/>
      <c r="C596" s="99"/>
      <c r="D596" s="99"/>
      <c r="E596" s="99"/>
      <c r="F596" s="99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  <c r="X596" s="99"/>
      <c r="Y596" s="99"/>
      <c r="Z596" s="99"/>
    </row>
    <row r="597" spans="1:26" ht="12" customHeight="1">
      <c r="A597" s="99"/>
      <c r="B597" s="99"/>
      <c r="C597" s="99"/>
      <c r="D597" s="99"/>
      <c r="E597" s="99"/>
      <c r="F597" s="99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  <c r="X597" s="99"/>
      <c r="Y597" s="99"/>
      <c r="Z597" s="99"/>
    </row>
    <row r="598" spans="1:26" ht="12" customHeight="1">
      <c r="A598" s="99"/>
      <c r="B598" s="99"/>
      <c r="C598" s="99"/>
      <c r="D598" s="99"/>
      <c r="E598" s="99"/>
      <c r="F598" s="99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  <c r="X598" s="99"/>
      <c r="Y598" s="99"/>
      <c r="Z598" s="99"/>
    </row>
    <row r="599" spans="1:26" ht="12" customHeight="1">
      <c r="A599" s="99"/>
      <c r="B599" s="99"/>
      <c r="C599" s="99"/>
      <c r="D599" s="99"/>
      <c r="E599" s="99"/>
      <c r="F599" s="99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  <c r="X599" s="99"/>
      <c r="Y599" s="99"/>
      <c r="Z599" s="99"/>
    </row>
    <row r="600" spans="1:26" ht="12" customHeight="1">
      <c r="A600" s="99"/>
      <c r="B600" s="99"/>
      <c r="C600" s="99"/>
      <c r="D600" s="99"/>
      <c r="E600" s="99"/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  <c r="X600" s="99"/>
      <c r="Y600" s="99"/>
      <c r="Z600" s="99"/>
    </row>
    <row r="601" spans="1:26" ht="12" customHeight="1">
      <c r="A601" s="99"/>
      <c r="B601" s="99"/>
      <c r="C601" s="99"/>
      <c r="D601" s="99"/>
      <c r="E601" s="99"/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  <c r="X601" s="99"/>
      <c r="Y601" s="99"/>
      <c r="Z601" s="99"/>
    </row>
    <row r="602" spans="1:26" ht="12" customHeight="1">
      <c r="A602" s="99"/>
      <c r="B602" s="99"/>
      <c r="C602" s="99"/>
      <c r="D602" s="99"/>
      <c r="E602" s="99"/>
      <c r="F602" s="99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  <c r="X602" s="99"/>
      <c r="Y602" s="99"/>
      <c r="Z602" s="99"/>
    </row>
    <row r="603" spans="1:26" ht="12" customHeight="1">
      <c r="A603" s="99"/>
      <c r="B603" s="99"/>
      <c r="C603" s="99"/>
      <c r="D603" s="99"/>
      <c r="E603" s="99"/>
      <c r="F603" s="99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  <c r="X603" s="99"/>
      <c r="Y603" s="99"/>
      <c r="Z603" s="99"/>
    </row>
    <row r="604" spans="1:26" ht="12" customHeight="1">
      <c r="A604" s="99"/>
      <c r="B604" s="99"/>
      <c r="C604" s="99"/>
      <c r="D604" s="99"/>
      <c r="E604" s="99"/>
      <c r="F604" s="99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  <c r="X604" s="99"/>
      <c r="Y604" s="99"/>
      <c r="Z604" s="99"/>
    </row>
    <row r="605" spans="1:26" ht="12" customHeight="1">
      <c r="A605" s="99"/>
      <c r="B605" s="99"/>
      <c r="C605" s="99"/>
      <c r="D605" s="99"/>
      <c r="E605" s="99"/>
      <c r="F605" s="99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  <c r="X605" s="99"/>
      <c r="Y605" s="99"/>
      <c r="Z605" s="99"/>
    </row>
    <row r="606" spans="1:26" ht="12" customHeight="1">
      <c r="A606" s="99"/>
      <c r="B606" s="99"/>
      <c r="C606" s="99"/>
      <c r="D606" s="99"/>
      <c r="E606" s="99"/>
      <c r="F606" s="99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  <c r="X606" s="99"/>
      <c r="Y606" s="99"/>
      <c r="Z606" s="99"/>
    </row>
    <row r="607" spans="1:26" ht="12" customHeight="1">
      <c r="A607" s="99"/>
      <c r="B607" s="99"/>
      <c r="C607" s="99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  <c r="X607" s="99"/>
      <c r="Y607" s="99"/>
      <c r="Z607" s="99"/>
    </row>
    <row r="608" spans="1:26" ht="12" customHeight="1">
      <c r="A608" s="99"/>
      <c r="B608" s="99"/>
      <c r="C608" s="99"/>
      <c r="D608" s="99"/>
      <c r="E608" s="99"/>
      <c r="F608" s="99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  <c r="X608" s="99"/>
      <c r="Y608" s="99"/>
      <c r="Z608" s="99"/>
    </row>
    <row r="609" spans="1:26" ht="12" customHeight="1">
      <c r="A609" s="99"/>
      <c r="B609" s="99"/>
      <c r="C609" s="99"/>
      <c r="D609" s="99"/>
      <c r="E609" s="99"/>
      <c r="F609" s="99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  <c r="X609" s="99"/>
      <c r="Y609" s="99"/>
      <c r="Z609" s="99"/>
    </row>
    <row r="610" spans="1:26" ht="12" customHeight="1">
      <c r="A610" s="99"/>
      <c r="B610" s="99"/>
      <c r="C610" s="99"/>
      <c r="D610" s="99"/>
      <c r="E610" s="99"/>
      <c r="F610" s="99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  <c r="X610" s="99"/>
      <c r="Y610" s="99"/>
      <c r="Z610" s="99"/>
    </row>
    <row r="611" spans="1:26" ht="12" customHeight="1">
      <c r="A611" s="99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</row>
    <row r="612" spans="1:26" ht="12" customHeight="1">
      <c r="A612" s="99"/>
      <c r="B612" s="99"/>
      <c r="C612" s="99"/>
      <c r="D612" s="99"/>
      <c r="E612" s="99"/>
      <c r="F612" s="99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  <c r="X612" s="99"/>
      <c r="Y612" s="99"/>
      <c r="Z612" s="99"/>
    </row>
    <row r="613" spans="1:26" ht="12" customHeight="1">
      <c r="A613" s="99"/>
      <c r="B613" s="99"/>
      <c r="C613" s="99"/>
      <c r="D613" s="99"/>
      <c r="E613" s="99"/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  <c r="X613" s="99"/>
      <c r="Y613" s="99"/>
      <c r="Z613" s="99"/>
    </row>
    <row r="614" spans="1:26" ht="12" customHeight="1">
      <c r="A614" s="99"/>
      <c r="B614" s="99"/>
      <c r="C614" s="99"/>
      <c r="D614" s="99"/>
      <c r="E614" s="99"/>
      <c r="F614" s="99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  <c r="X614" s="99"/>
      <c r="Y614" s="99"/>
      <c r="Z614" s="99"/>
    </row>
    <row r="615" spans="1:26" ht="12" customHeight="1">
      <c r="A615" s="99"/>
      <c r="B615" s="99"/>
      <c r="C615" s="99"/>
      <c r="D615" s="99"/>
      <c r="E615" s="99"/>
      <c r="F615" s="99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  <c r="X615" s="99"/>
      <c r="Y615" s="99"/>
      <c r="Z615" s="99"/>
    </row>
    <row r="616" spans="1:26" ht="12" customHeight="1">
      <c r="A616" s="99"/>
      <c r="B616" s="99"/>
      <c r="C616" s="99"/>
      <c r="D616" s="99"/>
      <c r="E616" s="99"/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  <c r="X616" s="99"/>
      <c r="Y616" s="99"/>
      <c r="Z616" s="99"/>
    </row>
    <row r="617" spans="1:26" ht="12" customHeight="1">
      <c r="A617" s="99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</row>
    <row r="618" spans="1:26" ht="12" customHeight="1">
      <c r="A618" s="99"/>
      <c r="B618" s="99"/>
      <c r="C618" s="99"/>
      <c r="D618" s="99"/>
      <c r="E618" s="99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  <c r="X618" s="99"/>
      <c r="Y618" s="99"/>
      <c r="Z618" s="99"/>
    </row>
    <row r="619" spans="1:26" ht="12" customHeight="1">
      <c r="A619" s="99"/>
      <c r="B619" s="99"/>
      <c r="C619" s="99"/>
      <c r="D619" s="99"/>
      <c r="E619" s="99"/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  <c r="X619" s="99"/>
      <c r="Y619" s="99"/>
      <c r="Z619" s="99"/>
    </row>
    <row r="620" spans="1:26" ht="12" customHeight="1">
      <c r="A620" s="99"/>
      <c r="B620" s="99"/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  <c r="Z620" s="99"/>
    </row>
    <row r="621" spans="1:26" ht="12" customHeight="1">
      <c r="A621" s="99"/>
      <c r="B621" s="99"/>
      <c r="C621" s="99"/>
      <c r="D621" s="99"/>
      <c r="E621" s="99"/>
      <c r="F621" s="99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  <c r="X621" s="99"/>
      <c r="Y621" s="99"/>
      <c r="Z621" s="99"/>
    </row>
    <row r="622" spans="1:26" ht="12" customHeight="1">
      <c r="A622" s="99"/>
      <c r="B622" s="99"/>
      <c r="C622" s="99"/>
      <c r="D622" s="99"/>
      <c r="E622" s="99"/>
      <c r="F622" s="99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  <c r="X622" s="99"/>
      <c r="Y622" s="99"/>
      <c r="Z622" s="99"/>
    </row>
    <row r="623" spans="1:26" ht="12" customHeight="1">
      <c r="A623" s="99"/>
      <c r="B623" s="99"/>
      <c r="C623" s="99"/>
      <c r="D623" s="99"/>
      <c r="E623" s="99"/>
      <c r="F623" s="99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  <c r="X623" s="99"/>
      <c r="Y623" s="99"/>
      <c r="Z623" s="99"/>
    </row>
    <row r="624" spans="1:26" ht="12" customHeight="1">
      <c r="A624" s="99"/>
      <c r="B624" s="99"/>
      <c r="C624" s="99"/>
      <c r="D624" s="99"/>
      <c r="E624" s="99"/>
      <c r="F624" s="99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  <c r="X624" s="99"/>
      <c r="Y624" s="99"/>
      <c r="Z624" s="99"/>
    </row>
    <row r="625" spans="1:26" ht="12" customHeight="1">
      <c r="A625" s="99"/>
      <c r="B625" s="99"/>
      <c r="C625" s="99"/>
      <c r="D625" s="99"/>
      <c r="E625" s="99"/>
      <c r="F625" s="99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  <c r="X625" s="99"/>
      <c r="Y625" s="99"/>
      <c r="Z625" s="99"/>
    </row>
    <row r="626" spans="1:26" ht="12" customHeight="1">
      <c r="A626" s="99"/>
      <c r="B626" s="99"/>
      <c r="C626" s="99"/>
      <c r="D626" s="99"/>
      <c r="E626" s="99"/>
      <c r="F626" s="99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  <c r="X626" s="99"/>
      <c r="Y626" s="99"/>
      <c r="Z626" s="99"/>
    </row>
    <row r="627" spans="1:26" ht="12" customHeight="1">
      <c r="A627" s="99"/>
      <c r="B627" s="99"/>
      <c r="C627" s="99"/>
      <c r="D627" s="99"/>
      <c r="E627" s="99"/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  <c r="X627" s="99"/>
      <c r="Y627" s="99"/>
      <c r="Z627" s="99"/>
    </row>
    <row r="628" spans="1:26" ht="12" customHeight="1">
      <c r="A628" s="99"/>
      <c r="B628" s="99"/>
      <c r="C628" s="99"/>
      <c r="D628" s="99"/>
      <c r="E628" s="99"/>
      <c r="F628" s="99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  <c r="X628" s="99"/>
      <c r="Y628" s="99"/>
      <c r="Z628" s="99"/>
    </row>
    <row r="629" spans="1:26" ht="12" customHeight="1">
      <c r="A629" s="99"/>
      <c r="B629" s="99"/>
      <c r="C629" s="99"/>
      <c r="D629" s="99"/>
      <c r="E629" s="99"/>
      <c r="F629" s="99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  <c r="X629" s="99"/>
      <c r="Y629" s="99"/>
      <c r="Z629" s="99"/>
    </row>
    <row r="630" spans="1:26" ht="12" customHeight="1">
      <c r="A630" s="99"/>
      <c r="B630" s="99"/>
      <c r="C630" s="99"/>
      <c r="D630" s="99"/>
      <c r="E630" s="99"/>
      <c r="F630" s="99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  <c r="X630" s="99"/>
      <c r="Y630" s="99"/>
      <c r="Z630" s="99"/>
    </row>
    <row r="631" spans="1:26" ht="12" customHeight="1">
      <c r="A631" s="99"/>
      <c r="B631" s="99"/>
      <c r="C631" s="99"/>
      <c r="D631" s="99"/>
      <c r="E631" s="99"/>
      <c r="F631" s="99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  <c r="X631" s="99"/>
      <c r="Y631" s="99"/>
      <c r="Z631" s="99"/>
    </row>
    <row r="632" spans="1:26" ht="12" customHeight="1">
      <c r="A632" s="99"/>
      <c r="B632" s="99"/>
      <c r="C632" s="99"/>
      <c r="D632" s="99"/>
      <c r="E632" s="99"/>
      <c r="F632" s="99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  <c r="X632" s="99"/>
      <c r="Y632" s="99"/>
      <c r="Z632" s="99"/>
    </row>
    <row r="633" spans="1:26" ht="12" customHeight="1">
      <c r="A633" s="99"/>
      <c r="B633" s="99"/>
      <c r="C633" s="99"/>
      <c r="D633" s="99"/>
      <c r="E633" s="99"/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  <c r="X633" s="99"/>
      <c r="Y633" s="99"/>
      <c r="Z633" s="99"/>
    </row>
    <row r="634" spans="1:26" ht="12" customHeight="1">
      <c r="A634" s="99"/>
      <c r="B634" s="99"/>
      <c r="C634" s="99"/>
      <c r="D634" s="99"/>
      <c r="E634" s="99"/>
      <c r="F634" s="99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  <c r="X634" s="99"/>
      <c r="Y634" s="99"/>
      <c r="Z634" s="99"/>
    </row>
    <row r="635" spans="1:26" ht="12" customHeight="1">
      <c r="A635" s="99"/>
      <c r="B635" s="99"/>
      <c r="C635" s="99"/>
      <c r="D635" s="99"/>
      <c r="E635" s="99"/>
      <c r="F635" s="99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  <c r="X635" s="99"/>
      <c r="Y635" s="99"/>
      <c r="Z635" s="99"/>
    </row>
    <row r="636" spans="1:26" ht="12" customHeight="1">
      <c r="A636" s="99"/>
      <c r="B636" s="99"/>
      <c r="C636" s="99"/>
      <c r="D636" s="99"/>
      <c r="E636" s="99"/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  <c r="X636" s="99"/>
      <c r="Y636" s="99"/>
      <c r="Z636" s="99"/>
    </row>
    <row r="637" spans="1:26" ht="12" customHeight="1">
      <c r="A637" s="99"/>
      <c r="B637" s="99"/>
      <c r="C637" s="99"/>
      <c r="D637" s="99"/>
      <c r="E637" s="99"/>
      <c r="F637" s="99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  <c r="X637" s="99"/>
      <c r="Y637" s="99"/>
      <c r="Z637" s="99"/>
    </row>
    <row r="638" spans="1:26" ht="12" customHeight="1">
      <c r="A638" s="99"/>
      <c r="B638" s="99"/>
      <c r="C638" s="99"/>
      <c r="D638" s="99"/>
      <c r="E638" s="99"/>
      <c r="F638" s="99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  <c r="X638" s="99"/>
      <c r="Y638" s="99"/>
      <c r="Z638" s="99"/>
    </row>
    <row r="639" spans="1:26" ht="12" customHeight="1">
      <c r="A639" s="99"/>
      <c r="B639" s="99"/>
      <c r="C639" s="99"/>
      <c r="D639" s="99"/>
      <c r="E639" s="99"/>
      <c r="F639" s="99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  <c r="X639" s="99"/>
      <c r="Y639" s="99"/>
      <c r="Z639" s="99"/>
    </row>
    <row r="640" spans="1:26" ht="12" customHeight="1">
      <c r="A640" s="99"/>
      <c r="B640" s="99"/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  <c r="X640" s="99"/>
      <c r="Y640" s="99"/>
      <c r="Z640" s="99"/>
    </row>
    <row r="641" spans="1:26" ht="12" customHeight="1">
      <c r="A641" s="99"/>
      <c r="B641" s="99"/>
      <c r="C641" s="99"/>
      <c r="D641" s="99"/>
      <c r="E641" s="99"/>
      <c r="F641" s="99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  <c r="X641" s="99"/>
      <c r="Y641" s="99"/>
      <c r="Z641" s="99"/>
    </row>
    <row r="642" spans="1:26" ht="12" customHeight="1">
      <c r="A642" s="99"/>
      <c r="B642" s="99"/>
      <c r="C642" s="99"/>
      <c r="D642" s="99"/>
      <c r="E642" s="99"/>
      <c r="F642" s="99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  <c r="X642" s="99"/>
      <c r="Y642" s="99"/>
      <c r="Z642" s="99"/>
    </row>
    <row r="643" spans="1:26" ht="12" customHeight="1">
      <c r="A643" s="99"/>
      <c r="B643" s="99"/>
      <c r="C643" s="99"/>
      <c r="D643" s="99"/>
      <c r="E643" s="99"/>
      <c r="F643" s="99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  <c r="X643" s="99"/>
      <c r="Y643" s="99"/>
      <c r="Z643" s="99"/>
    </row>
    <row r="644" spans="1:26" ht="12" customHeight="1">
      <c r="A644" s="99"/>
      <c r="B644" s="99"/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  <c r="Z644" s="99"/>
    </row>
    <row r="645" spans="1:26" ht="12" customHeight="1">
      <c r="A645" s="99"/>
      <c r="B645" s="99"/>
      <c r="C645" s="99"/>
      <c r="D645" s="99"/>
      <c r="E645" s="99"/>
      <c r="F645" s="99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  <c r="X645" s="99"/>
      <c r="Y645" s="99"/>
      <c r="Z645" s="99"/>
    </row>
    <row r="646" spans="1:26" ht="12" customHeight="1">
      <c r="A646" s="99"/>
      <c r="B646" s="99"/>
      <c r="C646" s="99"/>
      <c r="D646" s="99"/>
      <c r="E646" s="99"/>
      <c r="F646" s="99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  <c r="X646" s="99"/>
      <c r="Y646" s="99"/>
      <c r="Z646" s="99"/>
    </row>
    <row r="647" spans="1:26" ht="12" customHeight="1">
      <c r="A647" s="99"/>
      <c r="B647" s="99"/>
      <c r="C647" s="99"/>
      <c r="D647" s="99"/>
      <c r="E647" s="99"/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  <c r="X647" s="99"/>
      <c r="Y647" s="99"/>
      <c r="Z647" s="99"/>
    </row>
    <row r="648" spans="1:26" ht="12" customHeight="1">
      <c r="A648" s="99"/>
      <c r="B648" s="99"/>
      <c r="C648" s="99"/>
      <c r="D648" s="99"/>
      <c r="E648" s="99"/>
      <c r="F648" s="99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  <c r="X648" s="99"/>
      <c r="Y648" s="99"/>
      <c r="Z648" s="99"/>
    </row>
    <row r="649" spans="1:26" ht="12" customHeight="1">
      <c r="A649" s="99"/>
      <c r="B649" s="99"/>
      <c r="C649" s="99"/>
      <c r="D649" s="99"/>
      <c r="E649" s="99"/>
      <c r="F649" s="99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  <c r="X649" s="99"/>
      <c r="Y649" s="99"/>
      <c r="Z649" s="99"/>
    </row>
    <row r="650" spans="1:26" ht="12" customHeight="1">
      <c r="A650" s="99"/>
      <c r="B650" s="99"/>
      <c r="C650" s="99"/>
      <c r="D650" s="99"/>
      <c r="E650" s="99"/>
      <c r="F650" s="99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  <c r="X650" s="99"/>
      <c r="Y650" s="99"/>
      <c r="Z650" s="99"/>
    </row>
    <row r="651" spans="1:26" ht="12" customHeight="1">
      <c r="A651" s="99"/>
      <c r="B651" s="99"/>
      <c r="C651" s="99"/>
      <c r="D651" s="99"/>
      <c r="E651" s="99"/>
      <c r="F651" s="99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  <c r="X651" s="99"/>
      <c r="Y651" s="99"/>
      <c r="Z651" s="99"/>
    </row>
    <row r="652" spans="1:26" ht="12" customHeight="1">
      <c r="A652" s="99"/>
      <c r="B652" s="99"/>
      <c r="C652" s="99"/>
      <c r="D652" s="99"/>
      <c r="E652" s="99"/>
      <c r="F652" s="99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  <c r="X652" s="99"/>
      <c r="Y652" s="99"/>
      <c r="Z652" s="99"/>
    </row>
    <row r="653" spans="1:26" ht="12" customHeight="1">
      <c r="A653" s="99"/>
      <c r="B653" s="99"/>
      <c r="C653" s="99"/>
      <c r="D653" s="99"/>
      <c r="E653" s="99"/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  <c r="X653" s="99"/>
      <c r="Y653" s="99"/>
      <c r="Z653" s="99"/>
    </row>
    <row r="654" spans="1:26" ht="12" customHeight="1">
      <c r="A654" s="99"/>
      <c r="B654" s="99"/>
      <c r="C654" s="99"/>
      <c r="D654" s="99"/>
      <c r="E654" s="99"/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  <c r="X654" s="99"/>
      <c r="Y654" s="99"/>
      <c r="Z654" s="99"/>
    </row>
    <row r="655" spans="1:26" ht="12" customHeight="1">
      <c r="A655" s="99"/>
      <c r="B655" s="99"/>
      <c r="C655" s="99"/>
      <c r="D655" s="99"/>
      <c r="E655" s="99"/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  <c r="X655" s="99"/>
      <c r="Y655" s="99"/>
      <c r="Z655" s="99"/>
    </row>
    <row r="656" spans="1:26" ht="12" customHeight="1">
      <c r="A656" s="99"/>
      <c r="B656" s="99"/>
      <c r="C656" s="99"/>
      <c r="D656" s="99"/>
      <c r="E656" s="99"/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  <c r="X656" s="99"/>
      <c r="Y656" s="99"/>
      <c r="Z656" s="99"/>
    </row>
    <row r="657" spans="1:26" ht="12" customHeight="1">
      <c r="A657" s="99"/>
      <c r="B657" s="99"/>
      <c r="C657" s="99"/>
      <c r="D657" s="99"/>
      <c r="E657" s="99"/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  <c r="X657" s="99"/>
      <c r="Y657" s="99"/>
      <c r="Z657" s="99"/>
    </row>
    <row r="658" spans="1:26" ht="12" customHeight="1">
      <c r="A658" s="99"/>
      <c r="B658" s="99"/>
      <c r="C658" s="99"/>
      <c r="D658" s="99"/>
      <c r="E658" s="99"/>
      <c r="F658" s="99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  <c r="X658" s="99"/>
      <c r="Y658" s="99"/>
      <c r="Z658" s="99"/>
    </row>
    <row r="659" spans="1:26" ht="12" customHeight="1">
      <c r="A659" s="99"/>
      <c r="B659" s="99"/>
      <c r="C659" s="99"/>
      <c r="D659" s="99"/>
      <c r="E659" s="99"/>
      <c r="F659" s="99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  <c r="X659" s="99"/>
      <c r="Y659" s="99"/>
      <c r="Z659" s="99"/>
    </row>
    <row r="660" spans="1:26" ht="12" customHeight="1">
      <c r="A660" s="99"/>
      <c r="B660" s="99"/>
      <c r="C660" s="99"/>
      <c r="D660" s="99"/>
      <c r="E660" s="99"/>
      <c r="F660" s="99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  <c r="X660" s="99"/>
      <c r="Y660" s="99"/>
      <c r="Z660" s="99"/>
    </row>
    <row r="661" spans="1:26" ht="12" customHeight="1">
      <c r="A661" s="99"/>
      <c r="B661" s="99"/>
      <c r="C661" s="99"/>
      <c r="D661" s="99"/>
      <c r="E661" s="99"/>
      <c r="F661" s="99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  <c r="X661" s="99"/>
      <c r="Y661" s="99"/>
      <c r="Z661" s="99"/>
    </row>
    <row r="662" spans="1:26" ht="12" customHeight="1">
      <c r="A662" s="99"/>
      <c r="B662" s="99"/>
      <c r="C662" s="99"/>
      <c r="D662" s="99"/>
      <c r="E662" s="99"/>
      <c r="F662" s="99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  <c r="X662" s="99"/>
      <c r="Y662" s="99"/>
      <c r="Z662" s="99"/>
    </row>
    <row r="663" spans="1:26" ht="12" customHeight="1">
      <c r="A663" s="99"/>
      <c r="B663" s="99"/>
      <c r="C663" s="99"/>
      <c r="D663" s="99"/>
      <c r="E663" s="99"/>
      <c r="F663" s="99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  <c r="X663" s="99"/>
      <c r="Y663" s="99"/>
      <c r="Z663" s="99"/>
    </row>
    <row r="664" spans="1:26" ht="12" customHeight="1">
      <c r="A664" s="99"/>
      <c r="B664" s="99"/>
      <c r="C664" s="99"/>
      <c r="D664" s="99"/>
      <c r="E664" s="99"/>
      <c r="F664" s="99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  <c r="X664" s="99"/>
      <c r="Y664" s="99"/>
      <c r="Z664" s="99"/>
    </row>
    <row r="665" spans="1:26" ht="12" customHeight="1">
      <c r="A665" s="99"/>
      <c r="B665" s="99"/>
      <c r="C665" s="99"/>
      <c r="D665" s="99"/>
      <c r="E665" s="99"/>
      <c r="F665" s="99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  <c r="X665" s="99"/>
      <c r="Y665" s="99"/>
      <c r="Z665" s="99"/>
    </row>
    <row r="666" spans="1:26" ht="12" customHeight="1">
      <c r="A666" s="99"/>
      <c r="B666" s="99"/>
      <c r="C666" s="99"/>
      <c r="D666" s="99"/>
      <c r="E666" s="99"/>
      <c r="F666" s="99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  <c r="X666" s="99"/>
      <c r="Y666" s="99"/>
      <c r="Z666" s="99"/>
    </row>
    <row r="667" spans="1:26" ht="12" customHeight="1">
      <c r="A667" s="99"/>
      <c r="B667" s="99"/>
      <c r="C667" s="99"/>
      <c r="D667" s="99"/>
      <c r="E667" s="99"/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  <c r="X667" s="99"/>
      <c r="Y667" s="99"/>
      <c r="Z667" s="99"/>
    </row>
    <row r="668" spans="1:26" ht="12" customHeight="1">
      <c r="A668" s="99"/>
      <c r="B668" s="99"/>
      <c r="C668" s="99"/>
      <c r="D668" s="99"/>
      <c r="E668" s="99"/>
      <c r="F668" s="99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  <c r="X668" s="99"/>
      <c r="Y668" s="99"/>
      <c r="Z668" s="99"/>
    </row>
    <row r="669" spans="1:26" ht="12" customHeight="1">
      <c r="A669" s="99"/>
      <c r="B669" s="99"/>
      <c r="C669" s="99"/>
      <c r="D669" s="99"/>
      <c r="E669" s="99"/>
      <c r="F669" s="99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  <c r="X669" s="99"/>
      <c r="Y669" s="99"/>
      <c r="Z669" s="99"/>
    </row>
    <row r="670" spans="1:26" ht="12" customHeight="1">
      <c r="A670" s="99"/>
      <c r="B670" s="99"/>
      <c r="C670" s="99"/>
      <c r="D670" s="99"/>
      <c r="E670" s="99"/>
      <c r="F670" s="99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  <c r="X670" s="99"/>
      <c r="Y670" s="99"/>
      <c r="Z670" s="99"/>
    </row>
    <row r="671" spans="1:26" ht="12" customHeight="1">
      <c r="A671" s="99"/>
      <c r="B671" s="99"/>
      <c r="C671" s="99"/>
      <c r="D671" s="99"/>
      <c r="E671" s="99"/>
      <c r="F671" s="99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  <c r="X671" s="99"/>
      <c r="Y671" s="99"/>
      <c r="Z671" s="99"/>
    </row>
    <row r="672" spans="1:26" ht="12" customHeight="1">
      <c r="A672" s="99"/>
      <c r="B672" s="99"/>
      <c r="C672" s="99"/>
      <c r="D672" s="99"/>
      <c r="E672" s="99"/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  <c r="X672" s="99"/>
      <c r="Y672" s="99"/>
      <c r="Z672" s="99"/>
    </row>
    <row r="673" spans="1:26" ht="12" customHeight="1">
      <c r="A673" s="99"/>
      <c r="B673" s="99"/>
      <c r="C673" s="99"/>
      <c r="D673" s="99"/>
      <c r="E673" s="99"/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  <c r="X673" s="99"/>
      <c r="Y673" s="99"/>
      <c r="Z673" s="99"/>
    </row>
    <row r="674" spans="1:26" ht="12" customHeight="1">
      <c r="A674" s="99"/>
      <c r="B674" s="99"/>
      <c r="C674" s="99"/>
      <c r="D674" s="99"/>
      <c r="E674" s="99"/>
      <c r="F674" s="99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  <c r="X674" s="99"/>
      <c r="Y674" s="99"/>
      <c r="Z674" s="99"/>
    </row>
    <row r="675" spans="1:26" ht="12" customHeight="1">
      <c r="A675" s="99"/>
      <c r="B675" s="99"/>
      <c r="C675" s="99"/>
      <c r="D675" s="99"/>
      <c r="E675" s="99"/>
      <c r="F675" s="99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  <c r="X675" s="99"/>
      <c r="Y675" s="99"/>
      <c r="Z675" s="99"/>
    </row>
    <row r="676" spans="1:26" ht="12" customHeight="1">
      <c r="A676" s="99"/>
      <c r="B676" s="99"/>
      <c r="C676" s="99"/>
      <c r="D676" s="99"/>
      <c r="E676" s="99"/>
      <c r="F676" s="99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  <c r="X676" s="99"/>
      <c r="Y676" s="99"/>
      <c r="Z676" s="99"/>
    </row>
    <row r="677" spans="1:26" ht="12" customHeight="1">
      <c r="A677" s="99"/>
      <c r="B677" s="99"/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  <c r="Z677" s="99"/>
    </row>
    <row r="678" spans="1:26" ht="12" customHeight="1">
      <c r="A678" s="99"/>
      <c r="B678" s="99"/>
      <c r="C678" s="99"/>
      <c r="D678" s="99"/>
      <c r="E678" s="99"/>
      <c r="F678" s="99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  <c r="X678" s="99"/>
      <c r="Y678" s="99"/>
      <c r="Z678" s="99"/>
    </row>
    <row r="679" spans="1:26" ht="12" customHeight="1">
      <c r="A679" s="99"/>
      <c r="B679" s="99"/>
      <c r="C679" s="99"/>
      <c r="D679" s="99"/>
      <c r="E679" s="99"/>
      <c r="F679" s="99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  <c r="X679" s="99"/>
      <c r="Y679" s="99"/>
      <c r="Z679" s="99"/>
    </row>
    <row r="680" spans="1:26" ht="12" customHeight="1">
      <c r="A680" s="99"/>
      <c r="B680" s="99"/>
      <c r="C680" s="99"/>
      <c r="D680" s="99"/>
      <c r="E680" s="99"/>
      <c r="F680" s="99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  <c r="X680" s="99"/>
      <c r="Y680" s="99"/>
      <c r="Z680" s="99"/>
    </row>
    <row r="681" spans="1:26" ht="12" customHeight="1">
      <c r="A681" s="99"/>
      <c r="B681" s="99"/>
      <c r="C681" s="99"/>
      <c r="D681" s="99"/>
      <c r="E681" s="99"/>
      <c r="F681" s="99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  <c r="X681" s="99"/>
      <c r="Y681" s="99"/>
      <c r="Z681" s="99"/>
    </row>
    <row r="682" spans="1:26" ht="12" customHeight="1">
      <c r="A682" s="99"/>
      <c r="B682" s="99"/>
      <c r="C682" s="99"/>
      <c r="D682" s="99"/>
      <c r="E682" s="99"/>
      <c r="F682" s="99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  <c r="X682" s="99"/>
      <c r="Y682" s="99"/>
      <c r="Z682" s="99"/>
    </row>
    <row r="683" spans="1:26" ht="12" customHeight="1">
      <c r="A683" s="99"/>
      <c r="B683" s="99"/>
      <c r="C683" s="99"/>
      <c r="D683" s="99"/>
      <c r="E683" s="99"/>
      <c r="F683" s="99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  <c r="X683" s="99"/>
      <c r="Y683" s="99"/>
      <c r="Z683" s="99"/>
    </row>
    <row r="684" spans="1:26" ht="12" customHeight="1">
      <c r="A684" s="99"/>
      <c r="B684" s="99"/>
      <c r="C684" s="99"/>
      <c r="D684" s="99"/>
      <c r="E684" s="99"/>
      <c r="F684" s="99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  <c r="X684" s="99"/>
      <c r="Y684" s="99"/>
      <c r="Z684" s="99"/>
    </row>
    <row r="685" spans="1:26" ht="12" customHeight="1">
      <c r="A685" s="99"/>
      <c r="B685" s="99"/>
      <c r="C685" s="99"/>
      <c r="D685" s="99"/>
      <c r="E685" s="99"/>
      <c r="F685" s="99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  <c r="X685" s="99"/>
      <c r="Y685" s="99"/>
      <c r="Z685" s="99"/>
    </row>
    <row r="686" spans="1:26" ht="12" customHeight="1">
      <c r="A686" s="99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</row>
    <row r="687" spans="1:26" ht="12" customHeight="1">
      <c r="A687" s="99"/>
      <c r="B687" s="99"/>
      <c r="C687" s="99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  <c r="X687" s="99"/>
      <c r="Y687" s="99"/>
      <c r="Z687" s="99"/>
    </row>
    <row r="688" spans="1:26" ht="12" customHeight="1">
      <c r="A688" s="99"/>
      <c r="B688" s="99"/>
      <c r="C688" s="99"/>
      <c r="D688" s="99"/>
      <c r="E688" s="99"/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  <c r="X688" s="99"/>
      <c r="Y688" s="99"/>
      <c r="Z688" s="99"/>
    </row>
    <row r="689" spans="1:26" ht="12" customHeight="1">
      <c r="A689" s="99"/>
      <c r="B689" s="99"/>
      <c r="C689" s="99"/>
      <c r="D689" s="99"/>
      <c r="E689" s="99"/>
      <c r="F689" s="99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  <c r="X689" s="99"/>
      <c r="Y689" s="99"/>
      <c r="Z689" s="99"/>
    </row>
    <row r="690" spans="1:26" ht="12" customHeight="1">
      <c r="A690" s="99"/>
      <c r="B690" s="99"/>
      <c r="C690" s="99"/>
      <c r="D690" s="99"/>
      <c r="E690" s="99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  <c r="X690" s="99"/>
      <c r="Y690" s="99"/>
      <c r="Z690" s="99"/>
    </row>
    <row r="691" spans="1:26" ht="12" customHeight="1">
      <c r="A691" s="99"/>
      <c r="B691" s="99"/>
      <c r="C691" s="99"/>
      <c r="D691" s="99"/>
      <c r="E691" s="99"/>
      <c r="F691" s="99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  <c r="X691" s="99"/>
      <c r="Y691" s="99"/>
      <c r="Z691" s="99"/>
    </row>
    <row r="692" spans="1:26" ht="12" customHeight="1">
      <c r="A692" s="99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</row>
    <row r="693" spans="1:26" ht="12" customHeight="1">
      <c r="A693" s="99"/>
      <c r="B693" s="99"/>
      <c r="C693" s="99"/>
      <c r="D693" s="99"/>
      <c r="E693" s="99"/>
      <c r="F693" s="99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  <c r="X693" s="99"/>
      <c r="Y693" s="99"/>
      <c r="Z693" s="99"/>
    </row>
    <row r="694" spans="1:26" ht="12" customHeight="1">
      <c r="A694" s="99"/>
      <c r="B694" s="99"/>
      <c r="C694" s="99"/>
      <c r="D694" s="99"/>
      <c r="E694" s="99"/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  <c r="X694" s="99"/>
      <c r="Y694" s="99"/>
      <c r="Z694" s="99"/>
    </row>
    <row r="695" spans="1:26" ht="12" customHeight="1">
      <c r="A695" s="99"/>
      <c r="B695" s="99"/>
      <c r="C695" s="99"/>
      <c r="D695" s="99"/>
      <c r="E695" s="99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  <c r="X695" s="99"/>
      <c r="Y695" s="99"/>
      <c r="Z695" s="99"/>
    </row>
    <row r="696" spans="1:26" ht="12" customHeight="1">
      <c r="A696" s="99"/>
      <c r="B696" s="99"/>
      <c r="C696" s="99"/>
      <c r="D696" s="99"/>
      <c r="E696" s="99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  <c r="X696" s="99"/>
      <c r="Y696" s="99"/>
      <c r="Z696" s="99"/>
    </row>
    <row r="697" spans="1:26" ht="12" customHeight="1">
      <c r="A697" s="99"/>
      <c r="B697" s="99"/>
      <c r="C697" s="99"/>
      <c r="D697" s="99"/>
      <c r="E697" s="99"/>
      <c r="F697" s="99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  <c r="X697" s="99"/>
      <c r="Y697" s="99"/>
      <c r="Z697" s="99"/>
    </row>
    <row r="698" spans="1:26" ht="12" customHeight="1">
      <c r="A698" s="99"/>
      <c r="B698" s="99"/>
      <c r="C698" s="99"/>
      <c r="D698" s="99"/>
      <c r="E698" s="99"/>
      <c r="F698" s="99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  <c r="X698" s="99"/>
      <c r="Y698" s="99"/>
      <c r="Z698" s="99"/>
    </row>
    <row r="699" spans="1:26" ht="12" customHeight="1">
      <c r="A699" s="99"/>
      <c r="B699" s="99"/>
      <c r="C699" s="99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  <c r="X699" s="99"/>
      <c r="Y699" s="99"/>
      <c r="Z699" s="99"/>
    </row>
    <row r="700" spans="1:26" ht="12" customHeight="1">
      <c r="A700" s="99"/>
      <c r="B700" s="99"/>
      <c r="C700" s="99"/>
      <c r="D700" s="99"/>
      <c r="E700" s="99"/>
      <c r="F700" s="99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  <c r="X700" s="99"/>
      <c r="Y700" s="99"/>
      <c r="Z700" s="99"/>
    </row>
    <row r="701" spans="1:26" ht="12" customHeight="1">
      <c r="A701" s="99"/>
      <c r="B701" s="99"/>
      <c r="C701" s="99"/>
      <c r="D701" s="99"/>
      <c r="E701" s="99"/>
      <c r="F701" s="99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  <c r="X701" s="99"/>
      <c r="Y701" s="99"/>
      <c r="Z701" s="99"/>
    </row>
    <row r="702" spans="1:26" ht="12" customHeight="1">
      <c r="A702" s="99"/>
      <c r="B702" s="99"/>
      <c r="C702" s="99"/>
      <c r="D702" s="99"/>
      <c r="E702" s="99"/>
      <c r="F702" s="99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  <c r="X702" s="99"/>
      <c r="Y702" s="99"/>
      <c r="Z702" s="99"/>
    </row>
    <row r="703" spans="1:26" ht="12" customHeight="1">
      <c r="A703" s="99"/>
      <c r="B703" s="99"/>
      <c r="C703" s="99"/>
      <c r="D703" s="99"/>
      <c r="E703" s="99"/>
      <c r="F703" s="99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  <c r="X703" s="99"/>
      <c r="Y703" s="99"/>
      <c r="Z703" s="99"/>
    </row>
    <row r="704" spans="1:26" ht="12" customHeight="1">
      <c r="A704" s="99"/>
      <c r="B704" s="99"/>
      <c r="C704" s="99"/>
      <c r="D704" s="99"/>
      <c r="E704" s="99"/>
      <c r="F704" s="99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  <c r="X704" s="99"/>
      <c r="Y704" s="99"/>
      <c r="Z704" s="99"/>
    </row>
    <row r="705" spans="1:26" ht="12" customHeight="1">
      <c r="A705" s="99"/>
      <c r="B705" s="99"/>
      <c r="C705" s="99"/>
      <c r="D705" s="99"/>
      <c r="E705" s="99"/>
      <c r="F705" s="99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  <c r="X705" s="99"/>
      <c r="Y705" s="99"/>
      <c r="Z705" s="99"/>
    </row>
    <row r="706" spans="1:26" ht="12" customHeight="1">
      <c r="A706" s="99"/>
      <c r="B706" s="99"/>
      <c r="C706" s="99"/>
      <c r="D706" s="99"/>
      <c r="E706" s="99"/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  <c r="X706" s="99"/>
      <c r="Y706" s="99"/>
      <c r="Z706" s="99"/>
    </row>
    <row r="707" spans="1:26" ht="12" customHeight="1">
      <c r="A707" s="99"/>
      <c r="B707" s="99"/>
      <c r="C707" s="99"/>
      <c r="D707" s="99"/>
      <c r="E707" s="99"/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  <c r="X707" s="99"/>
      <c r="Y707" s="99"/>
      <c r="Z707" s="99"/>
    </row>
    <row r="708" spans="1:26" ht="12" customHeight="1">
      <c r="A708" s="99"/>
      <c r="B708" s="99"/>
      <c r="C708" s="99"/>
      <c r="D708" s="99"/>
      <c r="E708" s="99"/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  <c r="X708" s="99"/>
      <c r="Y708" s="99"/>
      <c r="Z708" s="99"/>
    </row>
    <row r="709" spans="1:26" ht="12" customHeight="1">
      <c r="A709" s="99"/>
      <c r="B709" s="99"/>
      <c r="C709" s="99"/>
      <c r="D709" s="99"/>
      <c r="E709" s="99"/>
      <c r="F709" s="99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  <c r="X709" s="99"/>
      <c r="Y709" s="99"/>
      <c r="Z709" s="99"/>
    </row>
    <row r="710" spans="1:26" ht="12" customHeight="1">
      <c r="A710" s="99"/>
      <c r="B710" s="99"/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  <c r="Z710" s="99"/>
    </row>
    <row r="711" spans="1:26" ht="12" customHeight="1">
      <c r="A711" s="99"/>
      <c r="B711" s="99"/>
      <c r="C711" s="99"/>
      <c r="D711" s="99"/>
      <c r="E711" s="99"/>
      <c r="F711" s="99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  <c r="X711" s="99"/>
      <c r="Y711" s="99"/>
      <c r="Z711" s="99"/>
    </row>
    <row r="712" spans="1:26" ht="12" customHeight="1">
      <c r="A712" s="99"/>
      <c r="B712" s="99"/>
      <c r="C712" s="99"/>
      <c r="D712" s="99"/>
      <c r="E712" s="99"/>
      <c r="F712" s="99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  <c r="X712" s="99"/>
      <c r="Y712" s="99"/>
      <c r="Z712" s="99"/>
    </row>
    <row r="713" spans="1:26" ht="12" customHeight="1">
      <c r="A713" s="99"/>
      <c r="B713" s="99"/>
      <c r="C713" s="99"/>
      <c r="D713" s="99"/>
      <c r="E713" s="99"/>
      <c r="F713" s="99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  <c r="X713" s="99"/>
      <c r="Y713" s="99"/>
      <c r="Z713" s="99"/>
    </row>
    <row r="714" spans="1:26" ht="12" customHeight="1">
      <c r="A714" s="99"/>
      <c r="B714" s="99"/>
      <c r="C714" s="99"/>
      <c r="D714" s="99"/>
      <c r="E714" s="99"/>
      <c r="F714" s="99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  <c r="X714" s="99"/>
      <c r="Y714" s="99"/>
      <c r="Z714" s="99"/>
    </row>
    <row r="715" spans="1:26" ht="12" customHeight="1">
      <c r="A715" s="99"/>
      <c r="B715" s="99"/>
      <c r="C715" s="99"/>
      <c r="D715" s="99"/>
      <c r="E715" s="99"/>
      <c r="F715" s="99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  <c r="X715" s="99"/>
      <c r="Y715" s="99"/>
      <c r="Z715" s="99"/>
    </row>
    <row r="716" spans="1:26" ht="12" customHeight="1">
      <c r="A716" s="99"/>
      <c r="B716" s="99"/>
      <c r="C716" s="99"/>
      <c r="D716" s="99"/>
      <c r="E716" s="99"/>
      <c r="F716" s="99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  <c r="X716" s="99"/>
      <c r="Y716" s="99"/>
      <c r="Z716" s="99"/>
    </row>
    <row r="717" spans="1:26" ht="12" customHeight="1">
      <c r="A717" s="99"/>
      <c r="B717" s="99"/>
      <c r="C717" s="99"/>
      <c r="D717" s="99"/>
      <c r="E717" s="99"/>
      <c r="F717" s="99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  <c r="X717" s="99"/>
      <c r="Y717" s="99"/>
      <c r="Z717" s="99"/>
    </row>
    <row r="718" spans="1:26" ht="12" customHeight="1">
      <c r="A718" s="99"/>
      <c r="B718" s="99"/>
      <c r="C718" s="99"/>
      <c r="D718" s="99"/>
      <c r="E718" s="99"/>
      <c r="F718" s="99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  <c r="X718" s="99"/>
      <c r="Y718" s="99"/>
      <c r="Z718" s="99"/>
    </row>
    <row r="719" spans="1:26" ht="12" customHeight="1">
      <c r="A719" s="99"/>
      <c r="B719" s="99"/>
      <c r="C719" s="99"/>
      <c r="D719" s="99"/>
      <c r="E719" s="99"/>
      <c r="F719" s="99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  <c r="X719" s="99"/>
      <c r="Y719" s="99"/>
      <c r="Z719" s="99"/>
    </row>
    <row r="720" spans="1:26" ht="12" customHeight="1">
      <c r="A720" s="99"/>
      <c r="B720" s="99"/>
      <c r="C720" s="99"/>
      <c r="D720" s="99"/>
      <c r="E720" s="99"/>
      <c r="F720" s="99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  <c r="X720" s="99"/>
      <c r="Y720" s="99"/>
      <c r="Z720" s="99"/>
    </row>
    <row r="721" spans="1:26" ht="12" customHeight="1">
      <c r="A721" s="99"/>
      <c r="B721" s="99"/>
      <c r="C721" s="99"/>
      <c r="D721" s="99"/>
      <c r="E721" s="99"/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  <c r="X721" s="99"/>
      <c r="Y721" s="99"/>
      <c r="Z721" s="99"/>
    </row>
    <row r="722" spans="1:26" ht="12" customHeight="1">
      <c r="A722" s="99"/>
      <c r="B722" s="99"/>
      <c r="C722" s="99"/>
      <c r="D722" s="99"/>
      <c r="E722" s="99"/>
      <c r="F722" s="99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  <c r="X722" s="99"/>
      <c r="Y722" s="99"/>
      <c r="Z722" s="99"/>
    </row>
    <row r="723" spans="1:26" ht="12" customHeight="1">
      <c r="A723" s="99"/>
      <c r="B723" s="99"/>
      <c r="C723" s="99"/>
      <c r="D723" s="99"/>
      <c r="E723" s="99"/>
      <c r="F723" s="99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  <c r="X723" s="99"/>
      <c r="Y723" s="99"/>
      <c r="Z723" s="99"/>
    </row>
    <row r="724" spans="1:26" ht="12" customHeight="1">
      <c r="A724" s="99"/>
      <c r="B724" s="99"/>
      <c r="C724" s="99"/>
      <c r="D724" s="99"/>
      <c r="E724" s="99"/>
      <c r="F724" s="99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  <c r="X724" s="99"/>
      <c r="Y724" s="99"/>
      <c r="Z724" s="99"/>
    </row>
    <row r="725" spans="1:26" ht="12" customHeight="1">
      <c r="A725" s="99"/>
      <c r="B725" s="99"/>
      <c r="C725" s="99"/>
      <c r="D725" s="99"/>
      <c r="E725" s="99"/>
      <c r="F725" s="99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  <c r="X725" s="99"/>
      <c r="Y725" s="99"/>
      <c r="Z725" s="99"/>
    </row>
    <row r="726" spans="1:26" ht="12" customHeight="1">
      <c r="A726" s="99"/>
      <c r="B726" s="99"/>
      <c r="C726" s="99"/>
      <c r="D726" s="99"/>
      <c r="E726" s="99"/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  <c r="X726" s="99"/>
      <c r="Y726" s="99"/>
      <c r="Z726" s="99"/>
    </row>
    <row r="727" spans="1:26" ht="12" customHeight="1">
      <c r="A727" s="99"/>
      <c r="B727" s="99"/>
      <c r="C727" s="99"/>
      <c r="D727" s="99"/>
      <c r="E727" s="99"/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  <c r="X727" s="99"/>
      <c r="Y727" s="99"/>
      <c r="Z727" s="99"/>
    </row>
    <row r="728" spans="1:26" ht="12" customHeight="1">
      <c r="A728" s="99"/>
      <c r="B728" s="99"/>
      <c r="C728" s="99"/>
      <c r="D728" s="99"/>
      <c r="E728" s="99"/>
      <c r="F728" s="99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  <c r="X728" s="99"/>
      <c r="Y728" s="99"/>
      <c r="Z728" s="99"/>
    </row>
    <row r="729" spans="1:26" ht="12" customHeight="1">
      <c r="A729" s="99"/>
      <c r="B729" s="99"/>
      <c r="C729" s="99"/>
      <c r="D729" s="99"/>
      <c r="E729" s="99"/>
      <c r="F729" s="99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  <c r="X729" s="99"/>
      <c r="Y729" s="99"/>
      <c r="Z729" s="99"/>
    </row>
    <row r="730" spans="1:26" ht="12" customHeight="1">
      <c r="A730" s="99"/>
      <c r="B730" s="99"/>
      <c r="C730" s="99"/>
      <c r="D730" s="99"/>
      <c r="E730" s="99"/>
      <c r="F730" s="99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  <c r="X730" s="99"/>
      <c r="Y730" s="99"/>
      <c r="Z730" s="99"/>
    </row>
    <row r="731" spans="1:26" ht="12" customHeight="1">
      <c r="A731" s="99"/>
      <c r="B731" s="99"/>
      <c r="C731" s="99"/>
      <c r="D731" s="99"/>
      <c r="E731" s="99"/>
      <c r="F731" s="99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  <c r="X731" s="99"/>
      <c r="Y731" s="99"/>
      <c r="Z731" s="99"/>
    </row>
    <row r="732" spans="1:26" ht="12" customHeight="1">
      <c r="A732" s="99"/>
      <c r="B732" s="99"/>
      <c r="C732" s="99"/>
      <c r="D732" s="99"/>
      <c r="E732" s="99"/>
      <c r="F732" s="99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  <c r="Z732" s="99"/>
    </row>
    <row r="733" spans="1:26" ht="12" customHeight="1">
      <c r="A733" s="99"/>
      <c r="B733" s="99"/>
      <c r="C733" s="99"/>
      <c r="D733" s="99"/>
      <c r="E733" s="99"/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  <c r="X733" s="99"/>
      <c r="Y733" s="99"/>
      <c r="Z733" s="99"/>
    </row>
    <row r="734" spans="1:26" ht="12" customHeight="1">
      <c r="A734" s="99"/>
      <c r="B734" s="99"/>
      <c r="C734" s="99"/>
      <c r="D734" s="99"/>
      <c r="E734" s="99"/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  <c r="X734" s="99"/>
      <c r="Y734" s="99"/>
      <c r="Z734" s="99"/>
    </row>
    <row r="735" spans="1:26" ht="12" customHeight="1">
      <c r="A735" s="99"/>
      <c r="B735" s="99"/>
      <c r="C735" s="99"/>
      <c r="D735" s="99"/>
      <c r="E735" s="99"/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  <c r="X735" s="99"/>
      <c r="Y735" s="99"/>
      <c r="Z735" s="99"/>
    </row>
    <row r="736" spans="1:26" ht="12" customHeight="1">
      <c r="A736" s="99"/>
      <c r="B736" s="99"/>
      <c r="C736" s="99"/>
      <c r="D736" s="99"/>
      <c r="E736" s="99"/>
      <c r="F736" s="99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  <c r="X736" s="99"/>
      <c r="Y736" s="99"/>
      <c r="Z736" s="99"/>
    </row>
    <row r="737" spans="1:26" ht="12" customHeight="1">
      <c r="A737" s="99"/>
      <c r="B737" s="99"/>
      <c r="C737" s="99"/>
      <c r="D737" s="99"/>
      <c r="E737" s="99"/>
      <c r="F737" s="99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  <c r="X737" s="99"/>
      <c r="Y737" s="99"/>
      <c r="Z737" s="99"/>
    </row>
    <row r="738" spans="1:26" ht="12" customHeight="1">
      <c r="A738" s="99"/>
      <c r="B738" s="99"/>
      <c r="C738" s="99"/>
      <c r="D738" s="99"/>
      <c r="E738" s="99"/>
      <c r="F738" s="99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  <c r="X738" s="99"/>
      <c r="Y738" s="99"/>
      <c r="Z738" s="99"/>
    </row>
    <row r="739" spans="1:26" ht="12" customHeight="1">
      <c r="A739" s="99"/>
      <c r="B739" s="99"/>
      <c r="C739" s="99"/>
      <c r="D739" s="99"/>
      <c r="E739" s="99"/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  <c r="X739" s="99"/>
      <c r="Y739" s="99"/>
      <c r="Z739" s="99"/>
    </row>
    <row r="740" spans="1:26" ht="12" customHeight="1">
      <c r="A740" s="99"/>
      <c r="B740" s="99"/>
      <c r="C740" s="99"/>
      <c r="D740" s="99"/>
      <c r="E740" s="99"/>
      <c r="F740" s="99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  <c r="X740" s="99"/>
      <c r="Y740" s="99"/>
      <c r="Z740" s="99"/>
    </row>
    <row r="741" spans="1:26" ht="12" customHeight="1">
      <c r="A741" s="99"/>
      <c r="B741" s="99"/>
      <c r="C741" s="99"/>
      <c r="D741" s="99"/>
      <c r="E741" s="99"/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  <c r="X741" s="99"/>
      <c r="Y741" s="99"/>
      <c r="Z741" s="99"/>
    </row>
    <row r="742" spans="1:26" ht="12" customHeight="1">
      <c r="A742" s="99"/>
      <c r="B742" s="99"/>
      <c r="C742" s="99"/>
      <c r="D742" s="99"/>
      <c r="E742" s="99"/>
      <c r="F742" s="99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  <c r="X742" s="99"/>
      <c r="Y742" s="99"/>
      <c r="Z742" s="99"/>
    </row>
    <row r="743" spans="1:26" ht="12" customHeight="1">
      <c r="A743" s="99"/>
      <c r="B743" s="99"/>
      <c r="C743" s="99"/>
      <c r="D743" s="99"/>
      <c r="E743" s="99"/>
      <c r="F743" s="99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  <c r="X743" s="99"/>
      <c r="Y743" s="99"/>
      <c r="Z743" s="99"/>
    </row>
    <row r="744" spans="1:26" ht="12" customHeight="1">
      <c r="A744" s="99"/>
      <c r="B744" s="99"/>
      <c r="C744" s="99"/>
      <c r="D744" s="99"/>
      <c r="E744" s="99"/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  <c r="X744" s="99"/>
      <c r="Y744" s="99"/>
      <c r="Z744" s="99"/>
    </row>
    <row r="745" spans="1:26" ht="12" customHeight="1">
      <c r="A745" s="99"/>
      <c r="B745" s="99"/>
      <c r="C745" s="99"/>
      <c r="D745" s="99"/>
      <c r="E745" s="99"/>
      <c r="F745" s="99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  <c r="X745" s="99"/>
      <c r="Y745" s="99"/>
      <c r="Z745" s="99"/>
    </row>
    <row r="746" spans="1:26" ht="12" customHeight="1">
      <c r="A746" s="99"/>
      <c r="B746" s="99"/>
      <c r="C746" s="99"/>
      <c r="D746" s="99"/>
      <c r="E746" s="99"/>
      <c r="F746" s="99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  <c r="X746" s="99"/>
      <c r="Y746" s="99"/>
      <c r="Z746" s="99"/>
    </row>
    <row r="747" spans="1:26" ht="12" customHeight="1">
      <c r="A747" s="99"/>
      <c r="B747" s="99"/>
      <c r="C747" s="99"/>
      <c r="D747" s="99"/>
      <c r="E747" s="99"/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  <c r="X747" s="99"/>
      <c r="Y747" s="99"/>
      <c r="Z747" s="99"/>
    </row>
    <row r="748" spans="1:26" ht="12" customHeight="1">
      <c r="A748" s="99"/>
      <c r="B748" s="99"/>
      <c r="C748" s="99"/>
      <c r="D748" s="99"/>
      <c r="E748" s="99"/>
      <c r="F748" s="99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  <c r="X748" s="99"/>
      <c r="Y748" s="99"/>
      <c r="Z748" s="99"/>
    </row>
    <row r="749" spans="1:26" ht="12" customHeight="1">
      <c r="A749" s="99"/>
      <c r="B749" s="99"/>
      <c r="C749" s="99"/>
      <c r="D749" s="99"/>
      <c r="E749" s="99"/>
      <c r="F749" s="99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  <c r="X749" s="99"/>
      <c r="Y749" s="99"/>
      <c r="Z749" s="99"/>
    </row>
    <row r="750" spans="1:26" ht="12" customHeight="1">
      <c r="A750" s="99"/>
      <c r="B750" s="99"/>
      <c r="C750" s="99"/>
      <c r="D750" s="99"/>
      <c r="E750" s="99"/>
      <c r="F750" s="99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  <c r="X750" s="99"/>
      <c r="Y750" s="99"/>
      <c r="Z750" s="99"/>
    </row>
    <row r="751" spans="1:26" ht="12" customHeight="1">
      <c r="A751" s="99"/>
      <c r="B751" s="99"/>
      <c r="C751" s="99"/>
      <c r="D751" s="99"/>
      <c r="E751" s="99"/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  <c r="X751" s="99"/>
      <c r="Y751" s="99"/>
      <c r="Z751" s="99"/>
    </row>
    <row r="752" spans="1:26" ht="12" customHeight="1">
      <c r="A752" s="99"/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  <c r="X752" s="99"/>
      <c r="Y752" s="99"/>
      <c r="Z752" s="99"/>
    </row>
    <row r="753" spans="1:26" ht="12" customHeight="1">
      <c r="A753" s="99"/>
      <c r="B753" s="99"/>
      <c r="C753" s="99"/>
      <c r="D753" s="99"/>
      <c r="E753" s="99"/>
      <c r="F753" s="99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  <c r="X753" s="99"/>
      <c r="Y753" s="99"/>
      <c r="Z753" s="99"/>
    </row>
    <row r="754" spans="1:26" ht="12" customHeight="1">
      <c r="A754" s="99"/>
      <c r="B754" s="99"/>
      <c r="C754" s="99"/>
      <c r="D754" s="99"/>
      <c r="E754" s="99"/>
      <c r="F754" s="99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  <c r="X754" s="99"/>
      <c r="Y754" s="99"/>
      <c r="Z754" s="99"/>
    </row>
    <row r="755" spans="1:26" ht="12" customHeight="1">
      <c r="A755" s="99"/>
      <c r="B755" s="99"/>
      <c r="C755" s="99"/>
      <c r="D755" s="99"/>
      <c r="E755" s="99"/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  <c r="X755" s="99"/>
      <c r="Y755" s="99"/>
      <c r="Z755" s="99"/>
    </row>
    <row r="756" spans="1:26" ht="12" customHeight="1">
      <c r="A756" s="99"/>
      <c r="B756" s="99"/>
      <c r="C756" s="99"/>
      <c r="D756" s="99"/>
      <c r="E756" s="99"/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  <c r="X756" s="99"/>
      <c r="Y756" s="99"/>
      <c r="Z756" s="99"/>
    </row>
    <row r="757" spans="1:26" ht="12" customHeight="1">
      <c r="A757" s="99"/>
      <c r="B757" s="99"/>
      <c r="C757" s="99"/>
      <c r="D757" s="99"/>
      <c r="E757" s="99"/>
      <c r="F757" s="99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  <c r="X757" s="99"/>
      <c r="Y757" s="99"/>
      <c r="Z757" s="99"/>
    </row>
    <row r="758" spans="1:26" ht="12" customHeight="1">
      <c r="A758" s="99"/>
      <c r="B758" s="99"/>
      <c r="C758" s="99"/>
      <c r="D758" s="99"/>
      <c r="E758" s="99"/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  <c r="X758" s="99"/>
      <c r="Y758" s="99"/>
      <c r="Z758" s="99"/>
    </row>
    <row r="759" spans="1:26" ht="12" customHeight="1">
      <c r="A759" s="99"/>
      <c r="B759" s="99"/>
      <c r="C759" s="99"/>
      <c r="D759" s="99"/>
      <c r="E759" s="99"/>
      <c r="F759" s="99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  <c r="X759" s="99"/>
      <c r="Y759" s="99"/>
      <c r="Z759" s="99"/>
    </row>
    <row r="760" spans="1:26" ht="12" customHeight="1">
      <c r="A760" s="99"/>
      <c r="B760" s="99"/>
      <c r="C760" s="99"/>
      <c r="D760" s="99"/>
      <c r="E760" s="99"/>
      <c r="F760" s="99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  <c r="X760" s="99"/>
      <c r="Y760" s="99"/>
      <c r="Z760" s="99"/>
    </row>
    <row r="761" spans="1:26" ht="12" customHeight="1">
      <c r="A761" s="99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</row>
    <row r="762" spans="1:26" ht="12" customHeight="1">
      <c r="A762" s="99"/>
      <c r="B762" s="99"/>
      <c r="C762" s="99"/>
      <c r="D762" s="99"/>
      <c r="E762" s="99"/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  <c r="X762" s="99"/>
      <c r="Y762" s="99"/>
      <c r="Z762" s="99"/>
    </row>
    <row r="763" spans="1:26" ht="12" customHeight="1">
      <c r="A763" s="99"/>
      <c r="B763" s="99"/>
      <c r="C763" s="99"/>
      <c r="D763" s="99"/>
      <c r="E763" s="99"/>
      <c r="F763" s="99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  <c r="X763" s="99"/>
      <c r="Y763" s="99"/>
      <c r="Z763" s="99"/>
    </row>
    <row r="764" spans="1:26" ht="12" customHeight="1">
      <c r="A764" s="99"/>
      <c r="B764" s="99"/>
      <c r="C764" s="99"/>
      <c r="D764" s="99"/>
      <c r="E764" s="99"/>
      <c r="F764" s="99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  <c r="X764" s="99"/>
      <c r="Y764" s="99"/>
      <c r="Z764" s="99"/>
    </row>
    <row r="765" spans="1:26" ht="12" customHeight="1">
      <c r="A765" s="99"/>
      <c r="B765" s="99"/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  <c r="X765" s="99"/>
      <c r="Y765" s="99"/>
      <c r="Z765" s="99"/>
    </row>
    <row r="766" spans="1:26" ht="12" customHeight="1">
      <c r="A766" s="99"/>
      <c r="B766" s="99"/>
      <c r="C766" s="99"/>
      <c r="D766" s="99"/>
      <c r="E766" s="99"/>
      <c r="F766" s="99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  <c r="X766" s="99"/>
      <c r="Y766" s="99"/>
      <c r="Z766" s="99"/>
    </row>
    <row r="767" spans="1:26" ht="12" customHeight="1">
      <c r="A767" s="99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</row>
    <row r="768" spans="1:26" ht="12" customHeight="1">
      <c r="A768" s="99"/>
      <c r="B768" s="99"/>
      <c r="C768" s="99"/>
      <c r="D768" s="99"/>
      <c r="E768" s="99"/>
      <c r="F768" s="99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  <c r="X768" s="99"/>
      <c r="Y768" s="99"/>
      <c r="Z768" s="99"/>
    </row>
    <row r="769" spans="1:26" ht="12" customHeight="1">
      <c r="A769" s="99"/>
      <c r="B769" s="99"/>
      <c r="C769" s="99"/>
      <c r="D769" s="99"/>
      <c r="E769" s="99"/>
      <c r="F769" s="99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  <c r="X769" s="99"/>
      <c r="Y769" s="99"/>
      <c r="Z769" s="99"/>
    </row>
    <row r="770" spans="1:26" ht="12" customHeight="1">
      <c r="A770" s="99"/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  <c r="Z770" s="99"/>
    </row>
    <row r="771" spans="1:26" ht="12" customHeight="1">
      <c r="A771" s="99"/>
      <c r="B771" s="99"/>
      <c r="C771" s="99"/>
      <c r="D771" s="99"/>
      <c r="E771" s="99"/>
      <c r="F771" s="99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99"/>
      <c r="S771" s="99"/>
      <c r="T771" s="99"/>
      <c r="U771" s="99"/>
      <c r="V771" s="99"/>
      <c r="W771" s="99"/>
      <c r="X771" s="99"/>
      <c r="Y771" s="99"/>
      <c r="Z771" s="99"/>
    </row>
    <row r="772" spans="1:26" ht="12" customHeight="1">
      <c r="A772" s="99"/>
      <c r="B772" s="99"/>
      <c r="C772" s="99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  <c r="X772" s="99"/>
      <c r="Y772" s="99"/>
      <c r="Z772" s="99"/>
    </row>
    <row r="773" spans="1:26" ht="12" customHeight="1">
      <c r="A773" s="99"/>
      <c r="B773" s="99"/>
      <c r="C773" s="99"/>
      <c r="D773" s="99"/>
      <c r="E773" s="99"/>
      <c r="F773" s="99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99"/>
      <c r="S773" s="99"/>
      <c r="T773" s="99"/>
      <c r="U773" s="99"/>
      <c r="V773" s="99"/>
      <c r="W773" s="99"/>
      <c r="X773" s="99"/>
      <c r="Y773" s="99"/>
      <c r="Z773" s="99"/>
    </row>
    <row r="774" spans="1:26" ht="12" customHeight="1">
      <c r="A774" s="99"/>
      <c r="B774" s="99"/>
      <c r="C774" s="99"/>
      <c r="D774" s="99"/>
      <c r="E774" s="99"/>
      <c r="F774" s="99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99"/>
      <c r="S774" s="99"/>
      <c r="T774" s="99"/>
      <c r="U774" s="99"/>
      <c r="V774" s="99"/>
      <c r="W774" s="99"/>
      <c r="X774" s="99"/>
      <c r="Y774" s="99"/>
      <c r="Z774" s="99"/>
    </row>
    <row r="775" spans="1:26" ht="12" customHeight="1">
      <c r="A775" s="99"/>
      <c r="B775" s="99"/>
      <c r="C775" s="99"/>
      <c r="D775" s="99"/>
      <c r="E775" s="99"/>
      <c r="F775" s="99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99"/>
      <c r="S775" s="99"/>
      <c r="T775" s="99"/>
      <c r="U775" s="99"/>
      <c r="V775" s="99"/>
      <c r="W775" s="99"/>
      <c r="X775" s="99"/>
      <c r="Y775" s="99"/>
      <c r="Z775" s="99"/>
    </row>
    <row r="776" spans="1:26" ht="12" customHeight="1">
      <c r="A776" s="99"/>
      <c r="B776" s="99"/>
      <c r="C776" s="99"/>
      <c r="D776" s="99"/>
      <c r="E776" s="99"/>
      <c r="F776" s="99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99"/>
      <c r="S776" s="99"/>
      <c r="T776" s="99"/>
      <c r="U776" s="99"/>
      <c r="V776" s="99"/>
      <c r="W776" s="99"/>
      <c r="X776" s="99"/>
      <c r="Y776" s="99"/>
      <c r="Z776" s="99"/>
    </row>
    <row r="777" spans="1:26" ht="12" customHeight="1">
      <c r="A777" s="99"/>
      <c r="B777" s="99"/>
      <c r="C777" s="99"/>
      <c r="D777" s="99"/>
      <c r="E777" s="99"/>
      <c r="F777" s="99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99"/>
      <c r="S777" s="99"/>
      <c r="T777" s="99"/>
      <c r="U777" s="99"/>
      <c r="V777" s="99"/>
      <c r="W777" s="99"/>
      <c r="X777" s="99"/>
      <c r="Y777" s="99"/>
      <c r="Z777" s="99"/>
    </row>
    <row r="778" spans="1:26" ht="12" customHeight="1">
      <c r="A778" s="99"/>
      <c r="B778" s="99"/>
      <c r="C778" s="99"/>
      <c r="D778" s="99"/>
      <c r="E778" s="99"/>
      <c r="F778" s="99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99"/>
      <c r="S778" s="99"/>
      <c r="T778" s="99"/>
      <c r="U778" s="99"/>
      <c r="V778" s="99"/>
      <c r="W778" s="99"/>
      <c r="X778" s="99"/>
      <c r="Y778" s="99"/>
      <c r="Z778" s="99"/>
    </row>
    <row r="779" spans="1:26" ht="12" customHeight="1">
      <c r="A779" s="99"/>
      <c r="B779" s="99"/>
      <c r="C779" s="99"/>
      <c r="D779" s="99"/>
      <c r="E779" s="99"/>
      <c r="F779" s="99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99"/>
      <c r="S779" s="99"/>
      <c r="T779" s="99"/>
      <c r="U779" s="99"/>
      <c r="V779" s="99"/>
      <c r="W779" s="99"/>
      <c r="X779" s="99"/>
      <c r="Y779" s="99"/>
      <c r="Z779" s="99"/>
    </row>
    <row r="780" spans="1:26" ht="12" customHeight="1">
      <c r="A780" s="99"/>
      <c r="B780" s="99"/>
      <c r="C780" s="99"/>
      <c r="D780" s="99"/>
      <c r="E780" s="99"/>
      <c r="F780" s="99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  <c r="T780" s="99"/>
      <c r="U780" s="99"/>
      <c r="V780" s="99"/>
      <c r="W780" s="99"/>
      <c r="X780" s="99"/>
      <c r="Y780" s="99"/>
      <c r="Z780" s="99"/>
    </row>
    <row r="781" spans="1:26" ht="12" customHeight="1">
      <c r="A781" s="99"/>
      <c r="B781" s="99"/>
      <c r="C781" s="99"/>
      <c r="D781" s="99"/>
      <c r="E781" s="99"/>
      <c r="F781" s="99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99"/>
      <c r="S781" s="99"/>
      <c r="T781" s="99"/>
      <c r="U781" s="99"/>
      <c r="V781" s="99"/>
      <c r="W781" s="99"/>
      <c r="X781" s="99"/>
      <c r="Y781" s="99"/>
      <c r="Z781" s="99"/>
    </row>
    <row r="782" spans="1:26" ht="12" customHeight="1">
      <c r="A782" s="99"/>
      <c r="B782" s="99"/>
      <c r="C782" s="99"/>
      <c r="D782" s="99"/>
      <c r="E782" s="99"/>
      <c r="F782" s="99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99"/>
      <c r="S782" s="99"/>
      <c r="T782" s="99"/>
      <c r="U782" s="99"/>
      <c r="V782" s="99"/>
      <c r="W782" s="99"/>
      <c r="X782" s="99"/>
      <c r="Y782" s="99"/>
      <c r="Z782" s="99"/>
    </row>
    <row r="783" spans="1:26" ht="12" customHeight="1">
      <c r="A783" s="99"/>
      <c r="B783" s="99"/>
      <c r="C783" s="99"/>
      <c r="D783" s="99"/>
      <c r="E783" s="99"/>
      <c r="F783" s="99"/>
      <c r="G783" s="99"/>
      <c r="H783" s="99"/>
      <c r="I783" s="99"/>
      <c r="J783" s="99"/>
      <c r="K783" s="99"/>
      <c r="L783" s="99"/>
      <c r="M783" s="99"/>
      <c r="N783" s="99"/>
      <c r="O783" s="99"/>
      <c r="P783" s="99"/>
      <c r="Q783" s="99"/>
      <c r="R783" s="99"/>
      <c r="S783" s="99"/>
      <c r="T783" s="99"/>
      <c r="U783" s="99"/>
      <c r="V783" s="99"/>
      <c r="W783" s="99"/>
      <c r="X783" s="99"/>
      <c r="Y783" s="99"/>
      <c r="Z783" s="99"/>
    </row>
    <row r="784" spans="1:26" ht="12" customHeight="1">
      <c r="A784" s="99"/>
      <c r="B784" s="99"/>
      <c r="C784" s="99"/>
      <c r="D784" s="99"/>
      <c r="E784" s="99"/>
      <c r="F784" s="99"/>
      <c r="G784" s="99"/>
      <c r="H784" s="99"/>
      <c r="I784" s="99"/>
      <c r="J784" s="99"/>
      <c r="K784" s="99"/>
      <c r="L784" s="99"/>
      <c r="M784" s="99"/>
      <c r="N784" s="99"/>
      <c r="O784" s="99"/>
      <c r="P784" s="99"/>
      <c r="Q784" s="99"/>
      <c r="R784" s="99"/>
      <c r="S784" s="99"/>
      <c r="T784" s="99"/>
      <c r="U784" s="99"/>
      <c r="V784" s="99"/>
      <c r="W784" s="99"/>
      <c r="X784" s="99"/>
      <c r="Y784" s="99"/>
      <c r="Z784" s="99"/>
    </row>
    <row r="785" spans="1:26" ht="12" customHeight="1">
      <c r="A785" s="99"/>
      <c r="B785" s="99"/>
      <c r="C785" s="99"/>
      <c r="D785" s="99"/>
      <c r="E785" s="99"/>
      <c r="F785" s="99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  <c r="X785" s="99"/>
      <c r="Y785" s="99"/>
      <c r="Z785" s="99"/>
    </row>
    <row r="786" spans="1:26" ht="12" customHeight="1">
      <c r="A786" s="99"/>
      <c r="B786" s="99"/>
      <c r="C786" s="99"/>
      <c r="D786" s="99"/>
      <c r="E786" s="99"/>
      <c r="F786" s="99"/>
      <c r="G786" s="99"/>
      <c r="H786" s="99"/>
      <c r="I786" s="99"/>
      <c r="J786" s="99"/>
      <c r="K786" s="99"/>
      <c r="L786" s="99"/>
      <c r="M786" s="99"/>
      <c r="N786" s="99"/>
      <c r="O786" s="99"/>
      <c r="P786" s="99"/>
      <c r="Q786" s="99"/>
      <c r="R786" s="99"/>
      <c r="S786" s="99"/>
      <c r="T786" s="99"/>
      <c r="U786" s="99"/>
      <c r="V786" s="99"/>
      <c r="W786" s="99"/>
      <c r="X786" s="99"/>
      <c r="Y786" s="99"/>
      <c r="Z786" s="99"/>
    </row>
    <row r="787" spans="1:26" ht="12" customHeight="1">
      <c r="A787" s="99"/>
      <c r="B787" s="99"/>
      <c r="C787" s="99"/>
      <c r="D787" s="99"/>
      <c r="E787" s="99"/>
      <c r="F787" s="99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99"/>
      <c r="R787" s="99"/>
      <c r="S787" s="99"/>
      <c r="T787" s="99"/>
      <c r="U787" s="99"/>
      <c r="V787" s="99"/>
      <c r="W787" s="99"/>
      <c r="X787" s="99"/>
      <c r="Y787" s="99"/>
      <c r="Z787" s="99"/>
    </row>
    <row r="788" spans="1:26" ht="12" customHeight="1">
      <c r="A788" s="99"/>
      <c r="B788" s="99"/>
      <c r="C788" s="99"/>
      <c r="D788" s="99"/>
      <c r="E788" s="99"/>
      <c r="F788" s="99"/>
      <c r="G788" s="99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  <c r="V788" s="99"/>
      <c r="W788" s="99"/>
      <c r="X788" s="99"/>
      <c r="Y788" s="99"/>
      <c r="Z788" s="99"/>
    </row>
    <row r="789" spans="1:26" ht="12" customHeight="1">
      <c r="A789" s="99"/>
      <c r="B789" s="99"/>
      <c r="C789" s="99"/>
      <c r="D789" s="99"/>
      <c r="E789" s="99"/>
      <c r="F789" s="99"/>
      <c r="G789" s="99"/>
      <c r="H789" s="99"/>
      <c r="I789" s="99"/>
      <c r="J789" s="99"/>
      <c r="K789" s="99"/>
      <c r="L789" s="99"/>
      <c r="M789" s="99"/>
      <c r="N789" s="99"/>
      <c r="O789" s="99"/>
      <c r="P789" s="99"/>
      <c r="Q789" s="99"/>
      <c r="R789" s="99"/>
      <c r="S789" s="99"/>
      <c r="T789" s="99"/>
      <c r="U789" s="99"/>
      <c r="V789" s="99"/>
      <c r="W789" s="99"/>
      <c r="X789" s="99"/>
      <c r="Y789" s="99"/>
      <c r="Z789" s="99"/>
    </row>
    <row r="790" spans="1:26" ht="12" customHeight="1">
      <c r="A790" s="99"/>
      <c r="B790" s="99"/>
      <c r="C790" s="99"/>
      <c r="D790" s="99"/>
      <c r="E790" s="99"/>
      <c r="F790" s="99"/>
      <c r="G790" s="99"/>
      <c r="H790" s="99"/>
      <c r="I790" s="99"/>
      <c r="J790" s="99"/>
      <c r="K790" s="99"/>
      <c r="L790" s="99"/>
      <c r="M790" s="99"/>
      <c r="N790" s="99"/>
      <c r="O790" s="99"/>
      <c r="P790" s="99"/>
      <c r="Q790" s="99"/>
      <c r="R790" s="99"/>
      <c r="S790" s="99"/>
      <c r="T790" s="99"/>
      <c r="U790" s="99"/>
      <c r="V790" s="99"/>
      <c r="W790" s="99"/>
      <c r="X790" s="99"/>
      <c r="Y790" s="99"/>
      <c r="Z790" s="99"/>
    </row>
    <row r="791" spans="1:26" ht="12" customHeight="1">
      <c r="A791" s="99"/>
      <c r="B791" s="99"/>
      <c r="C791" s="99"/>
      <c r="D791" s="99"/>
      <c r="E791" s="99"/>
      <c r="F791" s="99"/>
      <c r="G791" s="99"/>
      <c r="H791" s="99"/>
      <c r="I791" s="99"/>
      <c r="J791" s="99"/>
      <c r="K791" s="99"/>
      <c r="L791" s="99"/>
      <c r="M791" s="99"/>
      <c r="N791" s="99"/>
      <c r="O791" s="99"/>
      <c r="P791" s="99"/>
      <c r="Q791" s="99"/>
      <c r="R791" s="99"/>
      <c r="S791" s="99"/>
      <c r="T791" s="99"/>
      <c r="U791" s="99"/>
      <c r="V791" s="99"/>
      <c r="W791" s="99"/>
      <c r="X791" s="99"/>
      <c r="Y791" s="99"/>
      <c r="Z791" s="99"/>
    </row>
    <row r="792" spans="1:26" ht="12" customHeight="1">
      <c r="A792" s="99"/>
      <c r="B792" s="99"/>
      <c r="C792" s="99"/>
      <c r="D792" s="99"/>
      <c r="E792" s="99"/>
      <c r="F792" s="99"/>
      <c r="G792" s="99"/>
      <c r="H792" s="99"/>
      <c r="I792" s="99"/>
      <c r="J792" s="99"/>
      <c r="K792" s="99"/>
      <c r="L792" s="99"/>
      <c r="M792" s="99"/>
      <c r="N792" s="99"/>
      <c r="O792" s="99"/>
      <c r="P792" s="99"/>
      <c r="Q792" s="99"/>
      <c r="R792" s="99"/>
      <c r="S792" s="99"/>
      <c r="T792" s="99"/>
      <c r="U792" s="99"/>
      <c r="V792" s="99"/>
      <c r="W792" s="99"/>
      <c r="X792" s="99"/>
      <c r="Y792" s="99"/>
      <c r="Z792" s="99"/>
    </row>
    <row r="793" spans="1:26" ht="12" customHeight="1">
      <c r="A793" s="99"/>
      <c r="B793" s="99"/>
      <c r="C793" s="99"/>
      <c r="D793" s="99"/>
      <c r="E793" s="99"/>
      <c r="F793" s="99"/>
      <c r="G793" s="99"/>
      <c r="H793" s="99"/>
      <c r="I793" s="99"/>
      <c r="J793" s="99"/>
      <c r="K793" s="99"/>
      <c r="L793" s="99"/>
      <c r="M793" s="99"/>
      <c r="N793" s="99"/>
      <c r="O793" s="99"/>
      <c r="P793" s="99"/>
      <c r="Q793" s="99"/>
      <c r="R793" s="99"/>
      <c r="S793" s="99"/>
      <c r="T793" s="99"/>
      <c r="U793" s="99"/>
      <c r="V793" s="99"/>
      <c r="W793" s="99"/>
      <c r="X793" s="99"/>
      <c r="Y793" s="99"/>
      <c r="Z793" s="99"/>
    </row>
    <row r="794" spans="1:26" ht="12" customHeight="1">
      <c r="A794" s="99"/>
      <c r="B794" s="99"/>
      <c r="C794" s="99"/>
      <c r="D794" s="99"/>
      <c r="E794" s="99"/>
      <c r="F794" s="99"/>
      <c r="G794" s="99"/>
      <c r="H794" s="99"/>
      <c r="I794" s="99"/>
      <c r="J794" s="99"/>
      <c r="K794" s="99"/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  <c r="X794" s="99"/>
      <c r="Y794" s="99"/>
      <c r="Z794" s="99"/>
    </row>
    <row r="795" spans="1:26" ht="12" customHeight="1">
      <c r="A795" s="99"/>
      <c r="B795" s="99"/>
      <c r="C795" s="99"/>
      <c r="D795" s="99"/>
      <c r="E795" s="99"/>
      <c r="F795" s="99"/>
      <c r="G795" s="99"/>
      <c r="H795" s="99"/>
      <c r="I795" s="99"/>
      <c r="J795" s="99"/>
      <c r="K795" s="99"/>
      <c r="L795" s="99"/>
      <c r="M795" s="99"/>
      <c r="N795" s="99"/>
      <c r="O795" s="99"/>
      <c r="P795" s="99"/>
      <c r="Q795" s="99"/>
      <c r="R795" s="99"/>
      <c r="S795" s="99"/>
      <c r="T795" s="99"/>
      <c r="U795" s="99"/>
      <c r="V795" s="99"/>
      <c r="W795" s="99"/>
      <c r="X795" s="99"/>
      <c r="Y795" s="99"/>
      <c r="Z795" s="99"/>
    </row>
    <row r="796" spans="1:26" ht="12" customHeight="1">
      <c r="A796" s="99"/>
      <c r="B796" s="99"/>
      <c r="C796" s="99"/>
      <c r="D796" s="99"/>
      <c r="E796" s="99"/>
      <c r="F796" s="99"/>
      <c r="G796" s="99"/>
      <c r="H796" s="99"/>
      <c r="I796" s="99"/>
      <c r="J796" s="99"/>
      <c r="K796" s="99"/>
      <c r="L796" s="99"/>
      <c r="M796" s="99"/>
      <c r="N796" s="99"/>
      <c r="O796" s="99"/>
      <c r="P796" s="99"/>
      <c r="Q796" s="99"/>
      <c r="R796" s="99"/>
      <c r="S796" s="99"/>
      <c r="T796" s="99"/>
      <c r="U796" s="99"/>
      <c r="V796" s="99"/>
      <c r="W796" s="99"/>
      <c r="X796" s="99"/>
      <c r="Y796" s="99"/>
      <c r="Z796" s="99"/>
    </row>
    <row r="797" spans="1:26" ht="12" customHeight="1">
      <c r="A797" s="99"/>
      <c r="B797" s="99"/>
      <c r="C797" s="99"/>
      <c r="D797" s="99"/>
      <c r="E797" s="99"/>
      <c r="F797" s="99"/>
      <c r="G797" s="99"/>
      <c r="H797" s="99"/>
      <c r="I797" s="99"/>
      <c r="J797" s="99"/>
      <c r="K797" s="99"/>
      <c r="L797" s="99"/>
      <c r="M797" s="99"/>
      <c r="N797" s="99"/>
      <c r="O797" s="99"/>
      <c r="P797" s="99"/>
      <c r="Q797" s="99"/>
      <c r="R797" s="99"/>
      <c r="S797" s="99"/>
      <c r="T797" s="99"/>
      <c r="U797" s="99"/>
      <c r="V797" s="99"/>
      <c r="W797" s="99"/>
      <c r="X797" s="99"/>
      <c r="Y797" s="99"/>
      <c r="Z797" s="99"/>
    </row>
    <row r="798" spans="1:26" ht="12" customHeight="1">
      <c r="A798" s="99"/>
      <c r="B798" s="99"/>
      <c r="C798" s="99"/>
      <c r="D798" s="99"/>
      <c r="E798" s="99"/>
      <c r="F798" s="99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  <c r="X798" s="99"/>
      <c r="Y798" s="99"/>
      <c r="Z798" s="99"/>
    </row>
    <row r="799" spans="1:26" ht="12" customHeight="1">
      <c r="A799" s="99"/>
      <c r="B799" s="99"/>
      <c r="C799" s="99"/>
      <c r="D799" s="99"/>
      <c r="E799" s="99"/>
      <c r="F799" s="99"/>
      <c r="G799" s="99"/>
      <c r="H799" s="99"/>
      <c r="I799" s="99"/>
      <c r="J799" s="99"/>
      <c r="K799" s="99"/>
      <c r="L799" s="99"/>
      <c r="M799" s="99"/>
      <c r="N799" s="99"/>
      <c r="O799" s="99"/>
      <c r="P799" s="99"/>
      <c r="Q799" s="99"/>
      <c r="R799" s="99"/>
      <c r="S799" s="99"/>
      <c r="T799" s="99"/>
      <c r="U799" s="99"/>
      <c r="V799" s="99"/>
      <c r="W799" s="99"/>
      <c r="X799" s="99"/>
      <c r="Y799" s="99"/>
      <c r="Z799" s="99"/>
    </row>
    <row r="800" spans="1:26" ht="12" customHeight="1">
      <c r="A800" s="99"/>
      <c r="B800" s="99"/>
      <c r="C800" s="99"/>
      <c r="D800" s="99"/>
      <c r="E800" s="99"/>
      <c r="F800" s="99"/>
      <c r="G800" s="99"/>
      <c r="H800" s="99"/>
      <c r="I800" s="99"/>
      <c r="J800" s="99"/>
      <c r="K800" s="99"/>
      <c r="L800" s="99"/>
      <c r="M800" s="99"/>
      <c r="N800" s="99"/>
      <c r="O800" s="99"/>
      <c r="P800" s="99"/>
      <c r="Q800" s="99"/>
      <c r="R800" s="99"/>
      <c r="S800" s="99"/>
      <c r="T800" s="99"/>
      <c r="U800" s="99"/>
      <c r="V800" s="99"/>
      <c r="W800" s="99"/>
      <c r="X800" s="99"/>
      <c r="Y800" s="99"/>
      <c r="Z800" s="99"/>
    </row>
    <row r="801" spans="1:26" ht="12" customHeight="1">
      <c r="A801" s="99"/>
      <c r="B801" s="99"/>
      <c r="C801" s="99"/>
      <c r="D801" s="99"/>
      <c r="E801" s="99"/>
      <c r="F801" s="99"/>
      <c r="G801" s="99"/>
      <c r="H801" s="99"/>
      <c r="I801" s="99"/>
      <c r="J801" s="99"/>
      <c r="K801" s="99"/>
      <c r="L801" s="99"/>
      <c r="M801" s="99"/>
      <c r="N801" s="99"/>
      <c r="O801" s="99"/>
      <c r="P801" s="99"/>
      <c r="Q801" s="99"/>
      <c r="R801" s="99"/>
      <c r="S801" s="99"/>
      <c r="T801" s="99"/>
      <c r="U801" s="99"/>
      <c r="V801" s="99"/>
      <c r="W801" s="99"/>
      <c r="X801" s="99"/>
      <c r="Y801" s="99"/>
      <c r="Z801" s="99"/>
    </row>
    <row r="802" spans="1:26" ht="12" customHeight="1">
      <c r="A802" s="99"/>
      <c r="B802" s="99"/>
      <c r="C802" s="99"/>
      <c r="D802" s="99"/>
      <c r="E802" s="99"/>
      <c r="F802" s="99"/>
      <c r="G802" s="99"/>
      <c r="H802" s="99"/>
      <c r="I802" s="99"/>
      <c r="J802" s="99"/>
      <c r="K802" s="99"/>
      <c r="L802" s="99"/>
      <c r="M802" s="99"/>
      <c r="N802" s="99"/>
      <c r="O802" s="99"/>
      <c r="P802" s="99"/>
      <c r="Q802" s="99"/>
      <c r="R802" s="99"/>
      <c r="S802" s="99"/>
      <c r="T802" s="99"/>
      <c r="U802" s="99"/>
      <c r="V802" s="99"/>
      <c r="W802" s="99"/>
      <c r="X802" s="99"/>
      <c r="Y802" s="99"/>
      <c r="Z802" s="99"/>
    </row>
    <row r="803" spans="1:26" ht="12" customHeight="1">
      <c r="A803" s="99"/>
      <c r="B803" s="99"/>
      <c r="C803" s="99"/>
      <c r="D803" s="99"/>
      <c r="E803" s="99"/>
      <c r="F803" s="99"/>
      <c r="G803" s="99"/>
      <c r="H803" s="99"/>
      <c r="I803" s="99"/>
      <c r="J803" s="99"/>
      <c r="K803" s="99"/>
      <c r="L803" s="99"/>
      <c r="M803" s="99"/>
      <c r="N803" s="99"/>
      <c r="O803" s="99"/>
      <c r="P803" s="99"/>
      <c r="Q803" s="99"/>
      <c r="R803" s="99"/>
      <c r="S803" s="99"/>
      <c r="T803" s="99"/>
      <c r="U803" s="99"/>
      <c r="V803" s="99"/>
      <c r="W803" s="99"/>
      <c r="X803" s="99"/>
      <c r="Y803" s="99"/>
      <c r="Z803" s="99"/>
    </row>
    <row r="804" spans="1:26" ht="12" customHeight="1">
      <c r="A804" s="99"/>
      <c r="B804" s="99"/>
      <c r="C804" s="99"/>
      <c r="D804" s="99"/>
      <c r="E804" s="99"/>
      <c r="F804" s="99"/>
      <c r="G804" s="99"/>
      <c r="H804" s="99"/>
      <c r="I804" s="99"/>
      <c r="J804" s="99"/>
      <c r="K804" s="99"/>
      <c r="L804" s="99"/>
      <c r="M804" s="99"/>
      <c r="N804" s="99"/>
      <c r="O804" s="99"/>
      <c r="P804" s="99"/>
      <c r="Q804" s="99"/>
      <c r="R804" s="99"/>
      <c r="S804" s="99"/>
      <c r="T804" s="99"/>
      <c r="U804" s="99"/>
      <c r="V804" s="99"/>
      <c r="W804" s="99"/>
      <c r="X804" s="99"/>
      <c r="Y804" s="99"/>
      <c r="Z804" s="99"/>
    </row>
    <row r="805" spans="1:26" ht="12" customHeight="1">
      <c r="A805" s="99"/>
      <c r="B805" s="99"/>
      <c r="C805" s="99"/>
      <c r="D805" s="99"/>
      <c r="E805" s="99"/>
      <c r="F805" s="99"/>
      <c r="G805" s="99"/>
      <c r="H805" s="99"/>
      <c r="I805" s="99"/>
      <c r="J805" s="99"/>
      <c r="K805" s="99"/>
      <c r="L805" s="99"/>
      <c r="M805" s="99"/>
      <c r="N805" s="99"/>
      <c r="O805" s="99"/>
      <c r="P805" s="99"/>
      <c r="Q805" s="99"/>
      <c r="R805" s="99"/>
      <c r="S805" s="99"/>
      <c r="T805" s="99"/>
      <c r="U805" s="99"/>
      <c r="V805" s="99"/>
      <c r="W805" s="99"/>
      <c r="X805" s="99"/>
      <c r="Y805" s="99"/>
      <c r="Z805" s="99"/>
    </row>
    <row r="806" spans="1:26" ht="12" customHeight="1">
      <c r="A806" s="99"/>
      <c r="B806" s="99"/>
      <c r="C806" s="99"/>
      <c r="D806" s="99"/>
      <c r="E806" s="99"/>
      <c r="F806" s="99"/>
      <c r="G806" s="99"/>
      <c r="H806" s="99"/>
      <c r="I806" s="99"/>
      <c r="J806" s="99"/>
      <c r="K806" s="99"/>
      <c r="L806" s="99"/>
      <c r="M806" s="99"/>
      <c r="N806" s="99"/>
      <c r="O806" s="99"/>
      <c r="P806" s="99"/>
      <c r="Q806" s="99"/>
      <c r="R806" s="99"/>
      <c r="S806" s="99"/>
      <c r="T806" s="99"/>
      <c r="U806" s="99"/>
      <c r="V806" s="99"/>
      <c r="W806" s="99"/>
      <c r="X806" s="99"/>
      <c r="Y806" s="99"/>
      <c r="Z806" s="99"/>
    </row>
    <row r="807" spans="1:26" ht="12" customHeight="1">
      <c r="A807" s="99"/>
      <c r="B807" s="99"/>
      <c r="C807" s="99"/>
      <c r="D807" s="99"/>
      <c r="E807" s="99"/>
      <c r="F807" s="99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99"/>
      <c r="R807" s="99"/>
      <c r="S807" s="99"/>
      <c r="T807" s="99"/>
      <c r="U807" s="99"/>
      <c r="V807" s="99"/>
      <c r="W807" s="99"/>
      <c r="X807" s="99"/>
      <c r="Y807" s="99"/>
      <c r="Z807" s="99"/>
    </row>
    <row r="808" spans="1:26" ht="12" customHeight="1">
      <c r="A808" s="99"/>
      <c r="B808" s="99"/>
      <c r="C808" s="99"/>
      <c r="D808" s="99"/>
      <c r="E808" s="99"/>
      <c r="F808" s="99"/>
      <c r="G808" s="99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  <c r="V808" s="99"/>
      <c r="W808" s="99"/>
      <c r="X808" s="99"/>
      <c r="Y808" s="99"/>
      <c r="Z808" s="99"/>
    </row>
    <row r="809" spans="1:26" ht="12" customHeight="1">
      <c r="A809" s="99"/>
      <c r="B809" s="99"/>
      <c r="C809" s="99"/>
      <c r="D809" s="99"/>
      <c r="E809" s="99"/>
      <c r="F809" s="99"/>
      <c r="G809" s="99"/>
      <c r="H809" s="99"/>
      <c r="I809" s="99"/>
      <c r="J809" s="99"/>
      <c r="K809" s="99"/>
      <c r="L809" s="99"/>
      <c r="M809" s="99"/>
      <c r="N809" s="99"/>
      <c r="O809" s="99"/>
      <c r="P809" s="99"/>
      <c r="Q809" s="99"/>
      <c r="R809" s="99"/>
      <c r="S809" s="99"/>
      <c r="T809" s="99"/>
      <c r="U809" s="99"/>
      <c r="V809" s="99"/>
      <c r="W809" s="99"/>
      <c r="X809" s="99"/>
      <c r="Y809" s="99"/>
      <c r="Z809" s="99"/>
    </row>
    <row r="810" spans="1:26" ht="12" customHeight="1">
      <c r="A810" s="99"/>
      <c r="B810" s="99"/>
      <c r="C810" s="99"/>
      <c r="D810" s="99"/>
      <c r="E810" s="99"/>
      <c r="F810" s="99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99"/>
      <c r="R810" s="99"/>
      <c r="S810" s="99"/>
      <c r="T810" s="99"/>
      <c r="U810" s="99"/>
      <c r="V810" s="99"/>
      <c r="W810" s="99"/>
      <c r="X810" s="99"/>
      <c r="Y810" s="99"/>
      <c r="Z810" s="99"/>
    </row>
    <row r="811" spans="1:26" ht="12" customHeight="1">
      <c r="A811" s="99"/>
      <c r="B811" s="99"/>
      <c r="C811" s="99"/>
      <c r="D811" s="99"/>
      <c r="E811" s="99"/>
      <c r="F811" s="99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  <c r="X811" s="99"/>
      <c r="Y811" s="99"/>
      <c r="Z811" s="99"/>
    </row>
    <row r="812" spans="1:26" ht="12" customHeight="1">
      <c r="A812" s="99"/>
      <c r="B812" s="99"/>
      <c r="C812" s="99"/>
      <c r="D812" s="99"/>
      <c r="E812" s="99"/>
      <c r="F812" s="99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99"/>
      <c r="R812" s="99"/>
      <c r="S812" s="99"/>
      <c r="T812" s="99"/>
      <c r="U812" s="99"/>
      <c r="V812" s="99"/>
      <c r="W812" s="99"/>
      <c r="X812" s="99"/>
      <c r="Y812" s="99"/>
      <c r="Z812" s="99"/>
    </row>
    <row r="813" spans="1:26" ht="12" customHeight="1">
      <c r="A813" s="99"/>
      <c r="B813" s="99"/>
      <c r="C813" s="99"/>
      <c r="D813" s="99"/>
      <c r="E813" s="99"/>
      <c r="F813" s="99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99"/>
      <c r="R813" s="99"/>
      <c r="S813" s="99"/>
      <c r="T813" s="99"/>
      <c r="U813" s="99"/>
      <c r="V813" s="99"/>
      <c r="W813" s="99"/>
      <c r="X813" s="99"/>
      <c r="Y813" s="99"/>
      <c r="Z813" s="99"/>
    </row>
    <row r="814" spans="1:26" ht="12" customHeight="1">
      <c r="A814" s="99"/>
      <c r="B814" s="99"/>
      <c r="C814" s="99"/>
      <c r="D814" s="99"/>
      <c r="E814" s="99"/>
      <c r="F814" s="99"/>
      <c r="G814" s="99"/>
      <c r="H814" s="99"/>
      <c r="I814" s="99"/>
      <c r="J814" s="99"/>
      <c r="K814" s="99"/>
      <c r="L814" s="99"/>
      <c r="M814" s="99"/>
      <c r="N814" s="99"/>
      <c r="O814" s="99"/>
      <c r="P814" s="99"/>
      <c r="Q814" s="99"/>
      <c r="R814" s="99"/>
      <c r="S814" s="99"/>
      <c r="T814" s="99"/>
      <c r="U814" s="99"/>
      <c r="V814" s="99"/>
      <c r="W814" s="99"/>
      <c r="X814" s="99"/>
      <c r="Y814" s="99"/>
      <c r="Z814" s="99"/>
    </row>
    <row r="815" spans="1:26" ht="12" customHeight="1">
      <c r="A815" s="99"/>
      <c r="B815" s="99"/>
      <c r="C815" s="99"/>
      <c r="D815" s="99"/>
      <c r="E815" s="99"/>
      <c r="F815" s="99"/>
      <c r="G815" s="99"/>
      <c r="H815" s="99"/>
      <c r="I815" s="99"/>
      <c r="J815" s="99"/>
      <c r="K815" s="99"/>
      <c r="L815" s="99"/>
      <c r="M815" s="99"/>
      <c r="N815" s="99"/>
      <c r="O815" s="99"/>
      <c r="P815" s="99"/>
      <c r="Q815" s="99"/>
      <c r="R815" s="99"/>
      <c r="S815" s="99"/>
      <c r="T815" s="99"/>
      <c r="U815" s="99"/>
      <c r="V815" s="99"/>
      <c r="W815" s="99"/>
      <c r="X815" s="99"/>
      <c r="Y815" s="99"/>
      <c r="Z815" s="99"/>
    </row>
    <row r="816" spans="1:26" ht="12" customHeight="1">
      <c r="A816" s="99"/>
      <c r="B816" s="99"/>
      <c r="C816" s="99"/>
      <c r="D816" s="99"/>
      <c r="E816" s="99"/>
      <c r="F816" s="99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  <c r="T816" s="99"/>
      <c r="U816" s="99"/>
      <c r="V816" s="99"/>
      <c r="W816" s="99"/>
      <c r="X816" s="99"/>
      <c r="Y816" s="99"/>
      <c r="Z816" s="99"/>
    </row>
    <row r="817" spans="1:26" ht="12" customHeight="1">
      <c r="A817" s="99"/>
      <c r="B817" s="99"/>
      <c r="C817" s="99"/>
      <c r="D817" s="99"/>
      <c r="E817" s="99"/>
      <c r="F817" s="99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99"/>
      <c r="R817" s="99"/>
      <c r="S817" s="99"/>
      <c r="T817" s="99"/>
      <c r="U817" s="99"/>
      <c r="V817" s="99"/>
      <c r="W817" s="99"/>
      <c r="X817" s="99"/>
      <c r="Y817" s="99"/>
      <c r="Z817" s="99"/>
    </row>
    <row r="818" spans="1:26" ht="12" customHeight="1">
      <c r="A818" s="99"/>
      <c r="B818" s="99"/>
      <c r="C818" s="99"/>
      <c r="D818" s="99"/>
      <c r="E818" s="99"/>
      <c r="F818" s="99"/>
      <c r="G818" s="99"/>
      <c r="H818" s="99"/>
      <c r="I818" s="99"/>
      <c r="J818" s="99"/>
      <c r="K818" s="99"/>
      <c r="L818" s="99"/>
      <c r="M818" s="99"/>
      <c r="N818" s="99"/>
      <c r="O818" s="99"/>
      <c r="P818" s="99"/>
      <c r="Q818" s="99"/>
      <c r="R818" s="99"/>
      <c r="S818" s="99"/>
      <c r="T818" s="99"/>
      <c r="U818" s="99"/>
      <c r="V818" s="99"/>
      <c r="W818" s="99"/>
      <c r="X818" s="99"/>
      <c r="Y818" s="99"/>
      <c r="Z818" s="99"/>
    </row>
    <row r="819" spans="1:26" ht="12" customHeight="1">
      <c r="A819" s="99"/>
      <c r="B819" s="99"/>
      <c r="C819" s="99"/>
      <c r="D819" s="99"/>
      <c r="E819" s="99"/>
      <c r="F819" s="99"/>
      <c r="G819" s="99"/>
      <c r="H819" s="99"/>
      <c r="I819" s="99"/>
      <c r="J819" s="99"/>
      <c r="K819" s="99"/>
      <c r="L819" s="99"/>
      <c r="M819" s="99"/>
      <c r="N819" s="99"/>
      <c r="O819" s="99"/>
      <c r="P819" s="99"/>
      <c r="Q819" s="99"/>
      <c r="R819" s="99"/>
      <c r="S819" s="99"/>
      <c r="T819" s="99"/>
      <c r="U819" s="99"/>
      <c r="V819" s="99"/>
      <c r="W819" s="99"/>
      <c r="X819" s="99"/>
      <c r="Y819" s="99"/>
      <c r="Z819" s="99"/>
    </row>
    <row r="820" spans="1:26" ht="12" customHeight="1">
      <c r="A820" s="99"/>
      <c r="B820" s="99"/>
      <c r="C820" s="99"/>
      <c r="D820" s="99"/>
      <c r="E820" s="99"/>
      <c r="F820" s="99"/>
      <c r="G820" s="99"/>
      <c r="H820" s="99"/>
      <c r="I820" s="99"/>
      <c r="J820" s="99"/>
      <c r="K820" s="99"/>
      <c r="L820" s="99"/>
      <c r="M820" s="99"/>
      <c r="N820" s="99"/>
      <c r="O820" s="99"/>
      <c r="P820" s="99"/>
      <c r="Q820" s="99"/>
      <c r="R820" s="99"/>
      <c r="S820" s="99"/>
      <c r="T820" s="99"/>
      <c r="U820" s="99"/>
      <c r="V820" s="99"/>
      <c r="W820" s="99"/>
      <c r="X820" s="99"/>
      <c r="Y820" s="99"/>
      <c r="Z820" s="99"/>
    </row>
    <row r="821" spans="1:26" ht="12" customHeight="1">
      <c r="A821" s="99"/>
      <c r="B821" s="99"/>
      <c r="C821" s="99"/>
      <c r="D821" s="99"/>
      <c r="E821" s="99"/>
      <c r="F821" s="99"/>
      <c r="G821" s="99"/>
      <c r="H821" s="99"/>
      <c r="I821" s="99"/>
      <c r="J821" s="99"/>
      <c r="K821" s="99"/>
      <c r="L821" s="99"/>
      <c r="M821" s="99"/>
      <c r="N821" s="99"/>
      <c r="O821" s="99"/>
      <c r="P821" s="99"/>
      <c r="Q821" s="99"/>
      <c r="R821" s="99"/>
      <c r="S821" s="99"/>
      <c r="T821" s="99"/>
      <c r="U821" s="99"/>
      <c r="V821" s="99"/>
      <c r="W821" s="99"/>
      <c r="X821" s="99"/>
      <c r="Y821" s="99"/>
      <c r="Z821" s="99"/>
    </row>
    <row r="822" spans="1:26" ht="12" customHeight="1">
      <c r="A822" s="99"/>
      <c r="B822" s="99"/>
      <c r="C822" s="99"/>
      <c r="D822" s="99"/>
      <c r="E822" s="99"/>
      <c r="F822" s="99"/>
      <c r="G822" s="99"/>
      <c r="H822" s="99"/>
      <c r="I822" s="99"/>
      <c r="J822" s="99"/>
      <c r="K822" s="99"/>
      <c r="L822" s="99"/>
      <c r="M822" s="99"/>
      <c r="N822" s="99"/>
      <c r="O822" s="99"/>
      <c r="P822" s="99"/>
      <c r="Q822" s="99"/>
      <c r="R822" s="99"/>
      <c r="S822" s="99"/>
      <c r="T822" s="99"/>
      <c r="U822" s="99"/>
      <c r="V822" s="99"/>
      <c r="W822" s="99"/>
      <c r="X822" s="99"/>
      <c r="Y822" s="99"/>
      <c r="Z822" s="99"/>
    </row>
    <row r="823" spans="1:26" ht="12" customHeight="1">
      <c r="A823" s="99"/>
      <c r="B823" s="99"/>
      <c r="C823" s="99"/>
      <c r="D823" s="99"/>
      <c r="E823" s="99"/>
      <c r="F823" s="99"/>
      <c r="G823" s="99"/>
      <c r="H823" s="99"/>
      <c r="I823" s="99"/>
      <c r="J823" s="99"/>
      <c r="K823" s="99"/>
      <c r="L823" s="99"/>
      <c r="M823" s="99"/>
      <c r="N823" s="99"/>
      <c r="O823" s="99"/>
      <c r="P823" s="99"/>
      <c r="Q823" s="99"/>
      <c r="R823" s="99"/>
      <c r="S823" s="99"/>
      <c r="T823" s="99"/>
      <c r="U823" s="99"/>
      <c r="V823" s="99"/>
      <c r="W823" s="99"/>
      <c r="X823" s="99"/>
      <c r="Y823" s="99"/>
      <c r="Z823" s="99"/>
    </row>
    <row r="824" spans="1:26" ht="12" customHeight="1">
      <c r="A824" s="99"/>
      <c r="B824" s="99"/>
      <c r="C824" s="99"/>
      <c r="D824" s="99"/>
      <c r="E824" s="99"/>
      <c r="F824" s="99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99"/>
      <c r="S824" s="99"/>
      <c r="T824" s="99"/>
      <c r="U824" s="99"/>
      <c r="V824" s="99"/>
      <c r="W824" s="99"/>
      <c r="X824" s="99"/>
      <c r="Y824" s="99"/>
      <c r="Z824" s="99"/>
    </row>
    <row r="825" spans="1:26" ht="12" customHeight="1">
      <c r="A825" s="99"/>
      <c r="B825" s="99"/>
      <c r="C825" s="99"/>
      <c r="D825" s="99"/>
      <c r="E825" s="99"/>
      <c r="F825" s="99"/>
      <c r="G825" s="99"/>
      <c r="H825" s="99"/>
      <c r="I825" s="99"/>
      <c r="J825" s="99"/>
      <c r="K825" s="99"/>
      <c r="L825" s="99"/>
      <c r="M825" s="99"/>
      <c r="N825" s="99"/>
      <c r="O825" s="99"/>
      <c r="P825" s="99"/>
      <c r="Q825" s="99"/>
      <c r="R825" s="99"/>
      <c r="S825" s="99"/>
      <c r="T825" s="99"/>
      <c r="U825" s="99"/>
      <c r="V825" s="99"/>
      <c r="W825" s="99"/>
      <c r="X825" s="99"/>
      <c r="Y825" s="99"/>
      <c r="Z825" s="99"/>
    </row>
    <row r="826" spans="1:26" ht="12" customHeight="1">
      <c r="A826" s="99"/>
      <c r="B826" s="99"/>
      <c r="C826" s="99"/>
      <c r="D826" s="99"/>
      <c r="E826" s="99"/>
      <c r="F826" s="99"/>
      <c r="G826" s="99"/>
      <c r="H826" s="99"/>
      <c r="I826" s="99"/>
      <c r="J826" s="99"/>
      <c r="K826" s="99"/>
      <c r="L826" s="99"/>
      <c r="M826" s="99"/>
      <c r="N826" s="99"/>
      <c r="O826" s="99"/>
      <c r="P826" s="99"/>
      <c r="Q826" s="99"/>
      <c r="R826" s="99"/>
      <c r="S826" s="99"/>
      <c r="T826" s="99"/>
      <c r="U826" s="99"/>
      <c r="V826" s="99"/>
      <c r="W826" s="99"/>
      <c r="X826" s="99"/>
      <c r="Y826" s="99"/>
      <c r="Z826" s="99"/>
    </row>
    <row r="827" spans="1:26" ht="12" customHeight="1">
      <c r="A827" s="99"/>
      <c r="B827" s="99"/>
      <c r="C827" s="99"/>
      <c r="D827" s="99"/>
      <c r="E827" s="99"/>
      <c r="F827" s="99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99"/>
      <c r="R827" s="99"/>
      <c r="S827" s="99"/>
      <c r="T827" s="99"/>
      <c r="U827" s="99"/>
      <c r="V827" s="99"/>
      <c r="W827" s="99"/>
      <c r="X827" s="99"/>
      <c r="Y827" s="99"/>
      <c r="Z827" s="99"/>
    </row>
    <row r="828" spans="1:26" ht="12" customHeight="1">
      <c r="A828" s="99"/>
      <c r="B828" s="99"/>
      <c r="C828" s="99"/>
      <c r="D828" s="99"/>
      <c r="E828" s="99"/>
      <c r="F828" s="99"/>
      <c r="G828" s="99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  <c r="V828" s="99"/>
      <c r="W828" s="99"/>
      <c r="X828" s="99"/>
      <c r="Y828" s="99"/>
      <c r="Z828" s="99"/>
    </row>
    <row r="829" spans="1:26" ht="12" customHeight="1">
      <c r="A829" s="99"/>
      <c r="B829" s="99"/>
      <c r="C829" s="99"/>
      <c r="D829" s="99"/>
      <c r="E829" s="99"/>
      <c r="F829" s="99"/>
      <c r="G829" s="99"/>
      <c r="H829" s="99"/>
      <c r="I829" s="99"/>
      <c r="J829" s="99"/>
      <c r="K829" s="99"/>
      <c r="L829" s="99"/>
      <c r="M829" s="99"/>
      <c r="N829" s="99"/>
      <c r="O829" s="99"/>
      <c r="P829" s="99"/>
      <c r="Q829" s="99"/>
      <c r="R829" s="99"/>
      <c r="S829" s="99"/>
      <c r="T829" s="99"/>
      <c r="U829" s="99"/>
      <c r="V829" s="99"/>
      <c r="W829" s="99"/>
      <c r="X829" s="99"/>
      <c r="Y829" s="99"/>
      <c r="Z829" s="99"/>
    </row>
    <row r="830" spans="1:26" ht="12" customHeight="1">
      <c r="A830" s="99"/>
      <c r="B830" s="99"/>
      <c r="C830" s="99"/>
      <c r="D830" s="99"/>
      <c r="E830" s="99"/>
      <c r="F830" s="99"/>
      <c r="G830" s="99"/>
      <c r="H830" s="99"/>
      <c r="I830" s="99"/>
      <c r="J830" s="99"/>
      <c r="K830" s="99"/>
      <c r="L830" s="99"/>
      <c r="M830" s="99"/>
      <c r="N830" s="99"/>
      <c r="O830" s="99"/>
      <c r="P830" s="99"/>
      <c r="Q830" s="99"/>
      <c r="R830" s="99"/>
      <c r="S830" s="99"/>
      <c r="T830" s="99"/>
      <c r="U830" s="99"/>
      <c r="V830" s="99"/>
      <c r="W830" s="99"/>
      <c r="X830" s="99"/>
      <c r="Y830" s="99"/>
      <c r="Z830" s="99"/>
    </row>
    <row r="831" spans="1:26" ht="12" customHeight="1">
      <c r="A831" s="99"/>
      <c r="B831" s="99"/>
      <c r="C831" s="99"/>
      <c r="D831" s="99"/>
      <c r="E831" s="99"/>
      <c r="F831" s="99"/>
      <c r="G831" s="99"/>
      <c r="H831" s="99"/>
      <c r="I831" s="99"/>
      <c r="J831" s="99"/>
      <c r="K831" s="99"/>
      <c r="L831" s="99"/>
      <c r="M831" s="99"/>
      <c r="N831" s="99"/>
      <c r="O831" s="99"/>
      <c r="P831" s="99"/>
      <c r="Q831" s="99"/>
      <c r="R831" s="99"/>
      <c r="S831" s="99"/>
      <c r="T831" s="99"/>
      <c r="U831" s="99"/>
      <c r="V831" s="99"/>
      <c r="W831" s="99"/>
      <c r="X831" s="99"/>
      <c r="Y831" s="99"/>
      <c r="Z831" s="99"/>
    </row>
    <row r="832" spans="1:26" ht="12" customHeight="1">
      <c r="A832" s="99"/>
      <c r="B832" s="99"/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  <c r="Z832" s="99"/>
    </row>
    <row r="833" spans="1:26" ht="12" customHeight="1">
      <c r="A833" s="99"/>
      <c r="B833" s="99"/>
      <c r="C833" s="99"/>
      <c r="D833" s="99"/>
      <c r="E833" s="99"/>
      <c r="F833" s="99"/>
      <c r="G833" s="99"/>
      <c r="H833" s="99"/>
      <c r="I833" s="99"/>
      <c r="J833" s="99"/>
      <c r="K833" s="99"/>
      <c r="L833" s="99"/>
      <c r="M833" s="99"/>
      <c r="N833" s="99"/>
      <c r="O833" s="99"/>
      <c r="P833" s="99"/>
      <c r="Q833" s="99"/>
      <c r="R833" s="99"/>
      <c r="S833" s="99"/>
      <c r="T833" s="99"/>
      <c r="U833" s="99"/>
      <c r="V833" s="99"/>
      <c r="W833" s="99"/>
      <c r="X833" s="99"/>
      <c r="Y833" s="99"/>
      <c r="Z833" s="99"/>
    </row>
    <row r="834" spans="1:26" ht="12" customHeight="1">
      <c r="A834" s="99"/>
      <c r="B834" s="99"/>
      <c r="C834" s="99"/>
      <c r="D834" s="99"/>
      <c r="E834" s="99"/>
      <c r="F834" s="99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  <c r="T834" s="99"/>
      <c r="U834" s="99"/>
      <c r="V834" s="99"/>
      <c r="W834" s="99"/>
      <c r="X834" s="99"/>
      <c r="Y834" s="99"/>
      <c r="Z834" s="99"/>
    </row>
    <row r="835" spans="1:26" ht="12" customHeight="1">
      <c r="A835" s="99"/>
      <c r="B835" s="99"/>
      <c r="C835" s="99"/>
      <c r="D835" s="99"/>
      <c r="E835" s="99"/>
      <c r="F835" s="99"/>
      <c r="G835" s="99"/>
      <c r="H835" s="99"/>
      <c r="I835" s="99"/>
      <c r="J835" s="99"/>
      <c r="K835" s="99"/>
      <c r="L835" s="99"/>
      <c r="M835" s="99"/>
      <c r="N835" s="99"/>
      <c r="O835" s="99"/>
      <c r="P835" s="99"/>
      <c r="Q835" s="99"/>
      <c r="R835" s="99"/>
      <c r="S835" s="99"/>
      <c r="T835" s="99"/>
      <c r="U835" s="99"/>
      <c r="V835" s="99"/>
      <c r="W835" s="99"/>
      <c r="X835" s="99"/>
      <c r="Y835" s="99"/>
      <c r="Z835" s="99"/>
    </row>
    <row r="836" spans="1:26" ht="12" customHeight="1">
      <c r="A836" s="99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</row>
    <row r="837" spans="1:26" ht="12" customHeight="1">
      <c r="A837" s="99"/>
      <c r="B837" s="99"/>
      <c r="C837" s="99"/>
      <c r="D837" s="99"/>
      <c r="E837" s="99"/>
      <c r="F837" s="99"/>
      <c r="G837" s="99"/>
      <c r="H837" s="99"/>
      <c r="I837" s="99"/>
      <c r="J837" s="99"/>
      <c r="K837" s="99"/>
      <c r="L837" s="99"/>
      <c r="M837" s="99"/>
      <c r="N837" s="99"/>
      <c r="O837" s="99"/>
      <c r="P837" s="99"/>
      <c r="Q837" s="99"/>
      <c r="R837" s="99"/>
      <c r="S837" s="99"/>
      <c r="T837" s="99"/>
      <c r="U837" s="99"/>
      <c r="V837" s="99"/>
      <c r="W837" s="99"/>
      <c r="X837" s="99"/>
      <c r="Y837" s="99"/>
      <c r="Z837" s="99"/>
    </row>
    <row r="838" spans="1:26" ht="12" customHeight="1">
      <c r="A838" s="99"/>
      <c r="B838" s="99"/>
      <c r="C838" s="99"/>
      <c r="D838" s="99"/>
      <c r="E838" s="99"/>
      <c r="F838" s="99"/>
      <c r="G838" s="99"/>
      <c r="H838" s="99"/>
      <c r="I838" s="99"/>
      <c r="J838" s="99"/>
      <c r="K838" s="99"/>
      <c r="L838" s="99"/>
      <c r="M838" s="99"/>
      <c r="N838" s="99"/>
      <c r="O838" s="99"/>
      <c r="P838" s="99"/>
      <c r="Q838" s="99"/>
      <c r="R838" s="99"/>
      <c r="S838" s="99"/>
      <c r="T838" s="99"/>
      <c r="U838" s="99"/>
      <c r="V838" s="99"/>
      <c r="W838" s="99"/>
      <c r="X838" s="99"/>
      <c r="Y838" s="99"/>
      <c r="Z838" s="99"/>
    </row>
    <row r="839" spans="1:26" ht="12" customHeight="1">
      <c r="A839" s="99"/>
      <c r="B839" s="99"/>
      <c r="C839" s="99"/>
      <c r="D839" s="99"/>
      <c r="E839" s="99"/>
      <c r="F839" s="99"/>
      <c r="G839" s="99"/>
      <c r="H839" s="99"/>
      <c r="I839" s="99"/>
      <c r="J839" s="99"/>
      <c r="K839" s="99"/>
      <c r="L839" s="99"/>
      <c r="M839" s="99"/>
      <c r="N839" s="99"/>
      <c r="O839" s="99"/>
      <c r="P839" s="99"/>
      <c r="Q839" s="99"/>
      <c r="R839" s="99"/>
      <c r="S839" s="99"/>
      <c r="T839" s="99"/>
      <c r="U839" s="99"/>
      <c r="V839" s="99"/>
      <c r="W839" s="99"/>
      <c r="X839" s="99"/>
      <c r="Y839" s="99"/>
      <c r="Z839" s="99"/>
    </row>
    <row r="840" spans="1:26" ht="12" customHeight="1">
      <c r="A840" s="99"/>
      <c r="B840" s="99"/>
      <c r="C840" s="99"/>
      <c r="D840" s="99"/>
      <c r="E840" s="99"/>
      <c r="F840" s="99"/>
      <c r="G840" s="99"/>
      <c r="H840" s="99"/>
      <c r="I840" s="99"/>
      <c r="J840" s="99"/>
      <c r="K840" s="99"/>
      <c r="L840" s="99"/>
      <c r="M840" s="99"/>
      <c r="N840" s="99"/>
      <c r="O840" s="99"/>
      <c r="P840" s="99"/>
      <c r="Q840" s="99"/>
      <c r="R840" s="99"/>
      <c r="S840" s="99"/>
      <c r="T840" s="99"/>
      <c r="U840" s="99"/>
      <c r="V840" s="99"/>
      <c r="W840" s="99"/>
      <c r="X840" s="99"/>
      <c r="Y840" s="99"/>
      <c r="Z840" s="99"/>
    </row>
    <row r="841" spans="1:26" ht="12" customHeight="1">
      <c r="A841" s="99"/>
      <c r="B841" s="99"/>
      <c r="C841" s="99"/>
      <c r="D841" s="99"/>
      <c r="E841" s="99"/>
      <c r="F841" s="99"/>
      <c r="G841" s="99"/>
      <c r="H841" s="99"/>
      <c r="I841" s="99"/>
      <c r="J841" s="99"/>
      <c r="K841" s="99"/>
      <c r="L841" s="99"/>
      <c r="M841" s="99"/>
      <c r="N841" s="99"/>
      <c r="O841" s="99"/>
      <c r="P841" s="99"/>
      <c r="Q841" s="99"/>
      <c r="R841" s="99"/>
      <c r="S841" s="99"/>
      <c r="T841" s="99"/>
      <c r="U841" s="99"/>
      <c r="V841" s="99"/>
      <c r="W841" s="99"/>
      <c r="X841" s="99"/>
      <c r="Y841" s="99"/>
      <c r="Z841" s="99"/>
    </row>
    <row r="842" spans="1:26" ht="12" customHeight="1">
      <c r="A842" s="99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</row>
    <row r="843" spans="1:26" ht="12" customHeight="1">
      <c r="A843" s="99"/>
      <c r="B843" s="99"/>
      <c r="C843" s="99"/>
      <c r="D843" s="99"/>
      <c r="E843" s="99"/>
      <c r="F843" s="99"/>
      <c r="G843" s="99"/>
      <c r="H843" s="99"/>
      <c r="I843" s="99"/>
      <c r="J843" s="99"/>
      <c r="K843" s="99"/>
      <c r="L843" s="99"/>
      <c r="M843" s="99"/>
      <c r="N843" s="99"/>
      <c r="O843" s="99"/>
      <c r="P843" s="99"/>
      <c r="Q843" s="99"/>
      <c r="R843" s="99"/>
      <c r="S843" s="99"/>
      <c r="T843" s="99"/>
      <c r="U843" s="99"/>
      <c r="V843" s="99"/>
      <c r="W843" s="99"/>
      <c r="X843" s="99"/>
      <c r="Y843" s="99"/>
      <c r="Z843" s="99"/>
    </row>
    <row r="844" spans="1:26" ht="12" customHeight="1">
      <c r="A844" s="99"/>
      <c r="B844" s="99"/>
      <c r="C844" s="99"/>
      <c r="D844" s="99"/>
      <c r="E844" s="99"/>
      <c r="F844" s="99"/>
      <c r="G844" s="99"/>
      <c r="H844" s="99"/>
      <c r="I844" s="99"/>
      <c r="J844" s="99"/>
      <c r="K844" s="99"/>
      <c r="L844" s="99"/>
      <c r="M844" s="99"/>
      <c r="N844" s="99"/>
      <c r="O844" s="99"/>
      <c r="P844" s="99"/>
      <c r="Q844" s="99"/>
      <c r="R844" s="99"/>
      <c r="S844" s="99"/>
      <c r="T844" s="99"/>
      <c r="U844" s="99"/>
      <c r="V844" s="99"/>
      <c r="W844" s="99"/>
      <c r="X844" s="99"/>
      <c r="Y844" s="99"/>
      <c r="Z844" s="99"/>
    </row>
    <row r="845" spans="1:26" ht="12" customHeight="1">
      <c r="A845" s="99"/>
      <c r="B845" s="99"/>
      <c r="C845" s="99"/>
      <c r="D845" s="99"/>
      <c r="E845" s="99"/>
      <c r="F845" s="99"/>
      <c r="G845" s="99"/>
      <c r="H845" s="99"/>
      <c r="I845" s="99"/>
      <c r="J845" s="99"/>
      <c r="K845" s="99"/>
      <c r="L845" s="99"/>
      <c r="M845" s="99"/>
      <c r="N845" s="99"/>
      <c r="O845" s="99"/>
      <c r="P845" s="99"/>
      <c r="Q845" s="99"/>
      <c r="R845" s="99"/>
      <c r="S845" s="99"/>
      <c r="T845" s="99"/>
      <c r="U845" s="99"/>
      <c r="V845" s="99"/>
      <c r="W845" s="99"/>
      <c r="X845" s="99"/>
      <c r="Y845" s="99"/>
      <c r="Z845" s="99"/>
    </row>
    <row r="846" spans="1:26" ht="12" customHeight="1">
      <c r="A846" s="99"/>
      <c r="B846" s="99"/>
      <c r="C846" s="99"/>
      <c r="D846" s="99"/>
      <c r="E846" s="99"/>
      <c r="F846" s="99"/>
      <c r="G846" s="99"/>
      <c r="H846" s="99"/>
      <c r="I846" s="99"/>
      <c r="J846" s="99"/>
      <c r="K846" s="99"/>
      <c r="L846" s="99"/>
      <c r="M846" s="99"/>
      <c r="N846" s="99"/>
      <c r="O846" s="99"/>
      <c r="P846" s="99"/>
      <c r="Q846" s="99"/>
      <c r="R846" s="99"/>
      <c r="S846" s="99"/>
      <c r="T846" s="99"/>
      <c r="U846" s="99"/>
      <c r="V846" s="99"/>
      <c r="W846" s="99"/>
      <c r="X846" s="99"/>
      <c r="Y846" s="99"/>
      <c r="Z846" s="99"/>
    </row>
    <row r="847" spans="1:26" ht="12" customHeight="1">
      <c r="A847" s="99"/>
      <c r="B847" s="99"/>
      <c r="C847" s="99"/>
      <c r="D847" s="99"/>
      <c r="E847" s="99"/>
      <c r="F847" s="99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99"/>
      <c r="R847" s="99"/>
      <c r="S847" s="99"/>
      <c r="T847" s="99"/>
      <c r="U847" s="99"/>
      <c r="V847" s="99"/>
      <c r="W847" s="99"/>
      <c r="X847" s="99"/>
      <c r="Y847" s="99"/>
      <c r="Z847" s="99"/>
    </row>
    <row r="848" spans="1:26" ht="12" customHeight="1">
      <c r="A848" s="99"/>
      <c r="B848" s="99"/>
      <c r="C848" s="99"/>
      <c r="D848" s="99"/>
      <c r="E848" s="99"/>
      <c r="F848" s="99"/>
      <c r="G848" s="99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  <c r="V848" s="99"/>
      <c r="W848" s="99"/>
      <c r="X848" s="99"/>
      <c r="Y848" s="99"/>
      <c r="Z848" s="99"/>
    </row>
    <row r="849" spans="1:26" ht="12" customHeight="1">
      <c r="A849" s="99"/>
      <c r="B849" s="99"/>
      <c r="C849" s="99"/>
      <c r="D849" s="99"/>
      <c r="E849" s="99"/>
      <c r="F849" s="99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  <c r="X849" s="99"/>
      <c r="Y849" s="99"/>
      <c r="Z849" s="99"/>
    </row>
    <row r="850" spans="1:26" ht="12" customHeight="1">
      <c r="A850" s="99"/>
      <c r="B850" s="99"/>
      <c r="C850" s="99"/>
      <c r="D850" s="99"/>
      <c r="E850" s="99"/>
      <c r="F850" s="99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  <c r="X850" s="99"/>
      <c r="Y850" s="99"/>
      <c r="Z850" s="99"/>
    </row>
    <row r="851" spans="1:26" ht="12" customHeight="1">
      <c r="A851" s="99"/>
      <c r="B851" s="99"/>
      <c r="C851" s="99"/>
      <c r="D851" s="99"/>
      <c r="E851" s="99"/>
      <c r="F851" s="99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99"/>
      <c r="R851" s="99"/>
      <c r="S851" s="99"/>
      <c r="T851" s="99"/>
      <c r="U851" s="99"/>
      <c r="V851" s="99"/>
      <c r="W851" s="99"/>
      <c r="X851" s="99"/>
      <c r="Y851" s="99"/>
      <c r="Z851" s="99"/>
    </row>
    <row r="852" spans="1:26" ht="12" customHeight="1">
      <c r="A852" s="99"/>
      <c r="B852" s="99"/>
      <c r="C852" s="99"/>
      <c r="D852" s="99"/>
      <c r="E852" s="99"/>
      <c r="F852" s="99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  <c r="T852" s="99"/>
      <c r="U852" s="99"/>
      <c r="V852" s="99"/>
      <c r="W852" s="99"/>
      <c r="X852" s="99"/>
      <c r="Y852" s="99"/>
      <c r="Z852" s="99"/>
    </row>
    <row r="853" spans="1:26" ht="12" customHeight="1">
      <c r="A853" s="99"/>
      <c r="B853" s="99"/>
      <c r="C853" s="99"/>
      <c r="D853" s="99"/>
      <c r="E853" s="99"/>
      <c r="F853" s="99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  <c r="X853" s="99"/>
      <c r="Y853" s="99"/>
      <c r="Z853" s="99"/>
    </row>
    <row r="854" spans="1:26" ht="12" customHeight="1">
      <c r="A854" s="99"/>
      <c r="B854" s="99"/>
      <c r="C854" s="99"/>
      <c r="D854" s="99"/>
      <c r="E854" s="99"/>
      <c r="F854" s="99"/>
      <c r="G854" s="99"/>
      <c r="H854" s="99"/>
      <c r="I854" s="99"/>
      <c r="J854" s="99"/>
      <c r="K854" s="99"/>
      <c r="L854" s="99"/>
      <c r="M854" s="99"/>
      <c r="N854" s="99"/>
      <c r="O854" s="99"/>
      <c r="P854" s="99"/>
      <c r="Q854" s="99"/>
      <c r="R854" s="99"/>
      <c r="S854" s="99"/>
      <c r="T854" s="99"/>
      <c r="U854" s="99"/>
      <c r="V854" s="99"/>
      <c r="W854" s="99"/>
      <c r="X854" s="99"/>
      <c r="Y854" s="99"/>
      <c r="Z854" s="99"/>
    </row>
    <row r="855" spans="1:26" ht="12" customHeight="1">
      <c r="A855" s="99"/>
      <c r="B855" s="99"/>
      <c r="C855" s="99"/>
      <c r="D855" s="99"/>
      <c r="E855" s="99"/>
      <c r="F855" s="99"/>
      <c r="G855" s="99"/>
      <c r="H855" s="99"/>
      <c r="I855" s="99"/>
      <c r="J855" s="99"/>
      <c r="K855" s="99"/>
      <c r="L855" s="99"/>
      <c r="M855" s="99"/>
      <c r="N855" s="99"/>
      <c r="O855" s="99"/>
      <c r="P855" s="99"/>
      <c r="Q855" s="99"/>
      <c r="R855" s="99"/>
      <c r="S855" s="99"/>
      <c r="T855" s="99"/>
      <c r="U855" s="99"/>
      <c r="V855" s="99"/>
      <c r="W855" s="99"/>
      <c r="X855" s="99"/>
      <c r="Y855" s="99"/>
      <c r="Z855" s="99"/>
    </row>
    <row r="856" spans="1:26" ht="12" customHeight="1">
      <c r="A856" s="99"/>
      <c r="B856" s="99"/>
      <c r="C856" s="99"/>
      <c r="D856" s="99"/>
      <c r="E856" s="99"/>
      <c r="F856" s="99"/>
      <c r="G856" s="99"/>
      <c r="H856" s="99"/>
      <c r="I856" s="99"/>
      <c r="J856" s="99"/>
      <c r="K856" s="99"/>
      <c r="L856" s="99"/>
      <c r="M856" s="99"/>
      <c r="N856" s="99"/>
      <c r="O856" s="99"/>
      <c r="P856" s="99"/>
      <c r="Q856" s="99"/>
      <c r="R856" s="99"/>
      <c r="S856" s="99"/>
      <c r="T856" s="99"/>
      <c r="U856" s="99"/>
      <c r="V856" s="99"/>
      <c r="W856" s="99"/>
      <c r="X856" s="99"/>
      <c r="Y856" s="99"/>
      <c r="Z856" s="99"/>
    </row>
    <row r="857" spans="1:26" ht="12" customHeight="1">
      <c r="A857" s="99"/>
      <c r="B857" s="99"/>
      <c r="C857" s="99"/>
      <c r="D857" s="99"/>
      <c r="E857" s="99"/>
      <c r="F857" s="99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  <c r="X857" s="99"/>
      <c r="Y857" s="99"/>
      <c r="Z857" s="99"/>
    </row>
    <row r="858" spans="1:26" ht="12" customHeight="1">
      <c r="A858" s="99"/>
      <c r="B858" s="99"/>
      <c r="C858" s="99"/>
      <c r="D858" s="99"/>
      <c r="E858" s="99"/>
      <c r="F858" s="99"/>
      <c r="G858" s="99"/>
      <c r="H858" s="99"/>
      <c r="I858" s="99"/>
      <c r="J858" s="99"/>
      <c r="K858" s="99"/>
      <c r="L858" s="99"/>
      <c r="M858" s="99"/>
      <c r="N858" s="99"/>
      <c r="O858" s="99"/>
      <c r="P858" s="99"/>
      <c r="Q858" s="99"/>
      <c r="R858" s="99"/>
      <c r="S858" s="99"/>
      <c r="T858" s="99"/>
      <c r="U858" s="99"/>
      <c r="V858" s="99"/>
      <c r="W858" s="99"/>
      <c r="X858" s="99"/>
      <c r="Y858" s="99"/>
      <c r="Z858" s="99"/>
    </row>
    <row r="859" spans="1:26" ht="12" customHeight="1">
      <c r="A859" s="99"/>
      <c r="B859" s="99"/>
      <c r="C859" s="99"/>
      <c r="D859" s="99"/>
      <c r="E859" s="99"/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</row>
    <row r="860" spans="1:26" ht="12" customHeight="1">
      <c r="A860" s="99"/>
      <c r="B860" s="99"/>
      <c r="C860" s="99"/>
      <c r="D860" s="99"/>
      <c r="E860" s="99"/>
      <c r="F860" s="99"/>
      <c r="G860" s="99"/>
      <c r="H860" s="99"/>
      <c r="I860" s="99"/>
      <c r="J860" s="99"/>
      <c r="K860" s="99"/>
      <c r="L860" s="99"/>
      <c r="M860" s="99"/>
      <c r="N860" s="99"/>
      <c r="O860" s="99"/>
      <c r="P860" s="99"/>
      <c r="Q860" s="99"/>
      <c r="R860" s="99"/>
      <c r="S860" s="99"/>
      <c r="T860" s="99"/>
      <c r="U860" s="99"/>
      <c r="V860" s="99"/>
      <c r="W860" s="99"/>
      <c r="X860" s="99"/>
      <c r="Y860" s="99"/>
      <c r="Z860" s="99"/>
    </row>
    <row r="861" spans="1:26" ht="12" customHeight="1">
      <c r="A861" s="99"/>
      <c r="B861" s="99"/>
      <c r="C861" s="99"/>
      <c r="D861" s="99"/>
      <c r="E861" s="99"/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</row>
    <row r="862" spans="1:26" ht="12" customHeight="1">
      <c r="A862" s="99"/>
      <c r="B862" s="99"/>
      <c r="C862" s="99"/>
      <c r="D862" s="99"/>
      <c r="E862" s="99"/>
      <c r="F862" s="99"/>
      <c r="G862" s="99"/>
      <c r="H862" s="99"/>
      <c r="I862" s="99"/>
      <c r="J862" s="99"/>
      <c r="K862" s="99"/>
      <c r="L862" s="99"/>
      <c r="M862" s="99"/>
      <c r="N862" s="99"/>
      <c r="O862" s="99"/>
      <c r="P862" s="99"/>
      <c r="Q862" s="99"/>
      <c r="R862" s="99"/>
      <c r="S862" s="99"/>
      <c r="T862" s="99"/>
      <c r="U862" s="99"/>
      <c r="V862" s="99"/>
      <c r="W862" s="99"/>
      <c r="X862" s="99"/>
      <c r="Y862" s="99"/>
      <c r="Z862" s="99"/>
    </row>
    <row r="863" spans="1:26" ht="12" customHeight="1">
      <c r="A863" s="99"/>
      <c r="B863" s="99"/>
      <c r="C863" s="99"/>
      <c r="D863" s="99"/>
      <c r="E863" s="99"/>
      <c r="F863" s="99"/>
      <c r="G863" s="99"/>
      <c r="H863" s="99"/>
      <c r="I863" s="99"/>
      <c r="J863" s="99"/>
      <c r="K863" s="99"/>
      <c r="L863" s="99"/>
      <c r="M863" s="99"/>
      <c r="N863" s="99"/>
      <c r="O863" s="99"/>
      <c r="P863" s="99"/>
      <c r="Q863" s="99"/>
      <c r="R863" s="99"/>
      <c r="S863" s="99"/>
      <c r="T863" s="99"/>
      <c r="U863" s="99"/>
      <c r="V863" s="99"/>
      <c r="W863" s="99"/>
      <c r="X863" s="99"/>
      <c r="Y863" s="99"/>
      <c r="Z863" s="99"/>
    </row>
    <row r="864" spans="1:26" ht="12" customHeight="1">
      <c r="A864" s="99"/>
      <c r="B864" s="99"/>
      <c r="C864" s="99"/>
      <c r="D864" s="99"/>
      <c r="E864" s="99"/>
      <c r="F864" s="99"/>
      <c r="G864" s="99"/>
      <c r="H864" s="99"/>
      <c r="I864" s="99"/>
      <c r="J864" s="99"/>
      <c r="K864" s="99"/>
      <c r="L864" s="99"/>
      <c r="M864" s="99"/>
      <c r="N864" s="99"/>
      <c r="O864" s="99"/>
      <c r="P864" s="99"/>
      <c r="Q864" s="99"/>
      <c r="R864" s="99"/>
      <c r="S864" s="99"/>
      <c r="T864" s="99"/>
      <c r="U864" s="99"/>
      <c r="V864" s="99"/>
      <c r="W864" s="99"/>
      <c r="X864" s="99"/>
      <c r="Y864" s="99"/>
      <c r="Z864" s="99"/>
    </row>
    <row r="865" spans="1:26" ht="12" customHeight="1">
      <c r="A865" s="99"/>
      <c r="B865" s="99"/>
      <c r="C865" s="99"/>
      <c r="D865" s="99"/>
      <c r="E865" s="99"/>
      <c r="F865" s="99"/>
      <c r="G865" s="99"/>
      <c r="H865" s="99"/>
      <c r="I865" s="99"/>
      <c r="J865" s="99"/>
      <c r="K865" s="99"/>
      <c r="L865" s="99"/>
      <c r="M865" s="99"/>
      <c r="N865" s="99"/>
      <c r="O865" s="99"/>
      <c r="P865" s="99"/>
      <c r="Q865" s="99"/>
      <c r="R865" s="99"/>
      <c r="S865" s="99"/>
      <c r="T865" s="99"/>
      <c r="U865" s="99"/>
      <c r="V865" s="99"/>
      <c r="W865" s="99"/>
      <c r="X865" s="99"/>
      <c r="Y865" s="99"/>
      <c r="Z865" s="99"/>
    </row>
    <row r="866" spans="1:26" ht="12" customHeight="1">
      <c r="A866" s="99"/>
      <c r="B866" s="99"/>
      <c r="C866" s="99"/>
      <c r="D866" s="99"/>
      <c r="E866" s="99"/>
      <c r="F866" s="99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  <c r="X866" s="99"/>
      <c r="Y866" s="99"/>
      <c r="Z866" s="99"/>
    </row>
    <row r="867" spans="1:26" ht="12" customHeight="1">
      <c r="A867" s="99"/>
      <c r="B867" s="99"/>
      <c r="C867" s="99"/>
      <c r="D867" s="99"/>
      <c r="E867" s="99"/>
      <c r="F867" s="99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99"/>
      <c r="R867" s="99"/>
      <c r="S867" s="99"/>
      <c r="T867" s="99"/>
      <c r="U867" s="99"/>
      <c r="V867" s="99"/>
      <c r="W867" s="99"/>
      <c r="X867" s="99"/>
      <c r="Y867" s="99"/>
      <c r="Z867" s="99"/>
    </row>
    <row r="868" spans="1:26" ht="12" customHeight="1">
      <c r="A868" s="99"/>
      <c r="B868" s="99"/>
      <c r="C868" s="99"/>
      <c r="D868" s="99"/>
      <c r="E868" s="99"/>
      <c r="F868" s="99"/>
      <c r="G868" s="99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  <c r="V868" s="99"/>
      <c r="W868" s="99"/>
      <c r="X868" s="99"/>
      <c r="Y868" s="99"/>
      <c r="Z868" s="99"/>
    </row>
    <row r="869" spans="1:26" ht="12" customHeight="1">
      <c r="A869" s="99"/>
      <c r="B869" s="99"/>
      <c r="C869" s="99"/>
      <c r="D869" s="99"/>
      <c r="E869" s="99"/>
      <c r="F869" s="99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99"/>
      <c r="R869" s="99"/>
      <c r="S869" s="99"/>
      <c r="T869" s="99"/>
      <c r="U869" s="99"/>
      <c r="V869" s="99"/>
      <c r="W869" s="99"/>
      <c r="X869" s="99"/>
      <c r="Y869" s="99"/>
      <c r="Z869" s="99"/>
    </row>
    <row r="870" spans="1:26" ht="12" customHeight="1">
      <c r="A870" s="99"/>
      <c r="B870" s="99"/>
      <c r="C870" s="99"/>
      <c r="D870" s="99"/>
      <c r="E870" s="99"/>
      <c r="F870" s="99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  <c r="T870" s="99"/>
      <c r="U870" s="99"/>
      <c r="V870" s="99"/>
      <c r="W870" s="99"/>
      <c r="X870" s="99"/>
      <c r="Y870" s="99"/>
      <c r="Z870" s="99"/>
    </row>
    <row r="871" spans="1:26" ht="12" customHeight="1">
      <c r="A871" s="99"/>
      <c r="B871" s="99"/>
      <c r="C871" s="99"/>
      <c r="D871" s="99"/>
      <c r="E871" s="99"/>
      <c r="F871" s="99"/>
      <c r="G871" s="99"/>
      <c r="H871" s="99"/>
      <c r="I871" s="99"/>
      <c r="J871" s="99"/>
      <c r="K871" s="99"/>
      <c r="L871" s="99"/>
      <c r="M871" s="99"/>
      <c r="N871" s="99"/>
      <c r="O871" s="99"/>
      <c r="P871" s="99"/>
      <c r="Q871" s="99"/>
      <c r="R871" s="99"/>
      <c r="S871" s="99"/>
      <c r="T871" s="99"/>
      <c r="U871" s="99"/>
      <c r="V871" s="99"/>
      <c r="W871" s="99"/>
      <c r="X871" s="99"/>
      <c r="Y871" s="99"/>
      <c r="Z871" s="99"/>
    </row>
    <row r="872" spans="1:26" ht="12" customHeight="1">
      <c r="A872" s="99"/>
      <c r="B872" s="99"/>
      <c r="C872" s="99"/>
      <c r="D872" s="99"/>
      <c r="E872" s="99"/>
      <c r="F872" s="99"/>
      <c r="G872" s="99"/>
      <c r="H872" s="99"/>
      <c r="I872" s="99"/>
      <c r="J872" s="99"/>
      <c r="K872" s="99"/>
      <c r="L872" s="99"/>
      <c r="M872" s="99"/>
      <c r="N872" s="99"/>
      <c r="O872" s="99"/>
      <c r="P872" s="99"/>
      <c r="Q872" s="99"/>
      <c r="R872" s="99"/>
      <c r="S872" s="99"/>
      <c r="T872" s="99"/>
      <c r="U872" s="99"/>
      <c r="V872" s="99"/>
      <c r="W872" s="99"/>
      <c r="X872" s="99"/>
      <c r="Y872" s="99"/>
      <c r="Z872" s="99"/>
    </row>
    <row r="873" spans="1:26" ht="12" customHeight="1">
      <c r="A873" s="99"/>
      <c r="B873" s="99"/>
      <c r="C873" s="99"/>
      <c r="D873" s="99"/>
      <c r="E873" s="99"/>
      <c r="F873" s="99"/>
      <c r="G873" s="99"/>
      <c r="H873" s="99"/>
      <c r="I873" s="99"/>
      <c r="J873" s="99"/>
      <c r="K873" s="99"/>
      <c r="L873" s="99"/>
      <c r="M873" s="99"/>
      <c r="N873" s="99"/>
      <c r="O873" s="99"/>
      <c r="P873" s="99"/>
      <c r="Q873" s="99"/>
      <c r="R873" s="99"/>
      <c r="S873" s="99"/>
      <c r="T873" s="99"/>
      <c r="U873" s="99"/>
      <c r="V873" s="99"/>
      <c r="W873" s="99"/>
      <c r="X873" s="99"/>
      <c r="Y873" s="99"/>
      <c r="Z873" s="99"/>
    </row>
    <row r="874" spans="1:26" ht="12" customHeight="1">
      <c r="A874" s="99"/>
      <c r="B874" s="99"/>
      <c r="C874" s="99"/>
      <c r="D874" s="99"/>
      <c r="E874" s="99"/>
      <c r="F874" s="99"/>
      <c r="G874" s="99"/>
      <c r="H874" s="99"/>
      <c r="I874" s="99"/>
      <c r="J874" s="99"/>
      <c r="K874" s="99"/>
      <c r="L874" s="99"/>
      <c r="M874" s="99"/>
      <c r="N874" s="99"/>
      <c r="O874" s="99"/>
      <c r="P874" s="99"/>
      <c r="Q874" s="99"/>
      <c r="R874" s="99"/>
      <c r="S874" s="99"/>
      <c r="T874" s="99"/>
      <c r="U874" s="99"/>
      <c r="V874" s="99"/>
      <c r="W874" s="99"/>
      <c r="X874" s="99"/>
      <c r="Y874" s="99"/>
      <c r="Z874" s="99"/>
    </row>
    <row r="875" spans="1:26" ht="12" customHeight="1">
      <c r="A875" s="99"/>
      <c r="B875" s="99"/>
      <c r="C875" s="99"/>
      <c r="D875" s="99"/>
      <c r="E875" s="99"/>
      <c r="F875" s="99"/>
      <c r="G875" s="99"/>
      <c r="H875" s="99"/>
      <c r="I875" s="99"/>
      <c r="J875" s="99"/>
      <c r="K875" s="99"/>
      <c r="L875" s="99"/>
      <c r="M875" s="99"/>
      <c r="N875" s="99"/>
      <c r="O875" s="99"/>
      <c r="P875" s="99"/>
      <c r="Q875" s="99"/>
      <c r="R875" s="99"/>
      <c r="S875" s="99"/>
      <c r="T875" s="99"/>
      <c r="U875" s="99"/>
      <c r="V875" s="99"/>
      <c r="W875" s="99"/>
      <c r="X875" s="99"/>
      <c r="Y875" s="99"/>
      <c r="Z875" s="99"/>
    </row>
    <row r="876" spans="1:26" ht="12" customHeight="1">
      <c r="A876" s="99"/>
      <c r="B876" s="99"/>
      <c r="C876" s="99"/>
      <c r="D876" s="99"/>
      <c r="E876" s="99"/>
      <c r="F876" s="99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99"/>
      <c r="R876" s="99"/>
      <c r="S876" s="99"/>
      <c r="T876" s="99"/>
      <c r="U876" s="99"/>
      <c r="V876" s="99"/>
      <c r="W876" s="99"/>
      <c r="X876" s="99"/>
      <c r="Y876" s="99"/>
      <c r="Z876" s="99"/>
    </row>
    <row r="877" spans="1:26" ht="12" customHeight="1">
      <c r="A877" s="99"/>
      <c r="B877" s="99"/>
      <c r="C877" s="99"/>
      <c r="D877" s="99"/>
      <c r="E877" s="99"/>
      <c r="F877" s="99"/>
      <c r="G877" s="99"/>
      <c r="H877" s="99"/>
      <c r="I877" s="99"/>
      <c r="J877" s="99"/>
      <c r="K877" s="99"/>
      <c r="L877" s="99"/>
      <c r="M877" s="99"/>
      <c r="N877" s="99"/>
      <c r="O877" s="99"/>
      <c r="P877" s="99"/>
      <c r="Q877" s="99"/>
      <c r="R877" s="99"/>
      <c r="S877" s="99"/>
      <c r="T877" s="99"/>
      <c r="U877" s="99"/>
      <c r="V877" s="99"/>
      <c r="W877" s="99"/>
      <c r="X877" s="99"/>
      <c r="Y877" s="99"/>
      <c r="Z877" s="99"/>
    </row>
    <row r="878" spans="1:26" ht="12" customHeight="1">
      <c r="A878" s="99"/>
      <c r="B878" s="99"/>
      <c r="C878" s="99"/>
      <c r="D878" s="99"/>
      <c r="E878" s="99"/>
      <c r="F878" s="99"/>
      <c r="G878" s="99"/>
      <c r="H878" s="99"/>
      <c r="I878" s="99"/>
      <c r="J878" s="99"/>
      <c r="K878" s="99"/>
      <c r="L878" s="99"/>
      <c r="M878" s="99"/>
      <c r="N878" s="99"/>
      <c r="O878" s="99"/>
      <c r="P878" s="99"/>
      <c r="Q878" s="99"/>
      <c r="R878" s="99"/>
      <c r="S878" s="99"/>
      <c r="T878" s="99"/>
      <c r="U878" s="99"/>
      <c r="V878" s="99"/>
      <c r="W878" s="99"/>
      <c r="X878" s="99"/>
      <c r="Y878" s="99"/>
      <c r="Z878" s="99"/>
    </row>
    <row r="879" spans="1:26" ht="12" customHeight="1">
      <c r="A879" s="99"/>
      <c r="B879" s="99"/>
      <c r="C879" s="99"/>
      <c r="D879" s="99"/>
      <c r="E879" s="99"/>
      <c r="F879" s="99"/>
      <c r="G879" s="99"/>
      <c r="H879" s="99"/>
      <c r="I879" s="99"/>
      <c r="J879" s="99"/>
      <c r="K879" s="99"/>
      <c r="L879" s="99"/>
      <c r="M879" s="99"/>
      <c r="N879" s="99"/>
      <c r="O879" s="99"/>
      <c r="P879" s="99"/>
      <c r="Q879" s="99"/>
      <c r="R879" s="99"/>
      <c r="S879" s="99"/>
      <c r="T879" s="99"/>
      <c r="U879" s="99"/>
      <c r="V879" s="99"/>
      <c r="W879" s="99"/>
      <c r="X879" s="99"/>
      <c r="Y879" s="99"/>
      <c r="Z879" s="99"/>
    </row>
    <row r="880" spans="1:26" ht="12" customHeight="1">
      <c r="A880" s="99"/>
      <c r="B880" s="99"/>
      <c r="C880" s="99"/>
      <c r="D880" s="99"/>
      <c r="E880" s="99"/>
      <c r="F880" s="99"/>
      <c r="G880" s="99"/>
      <c r="H880" s="99"/>
      <c r="I880" s="99"/>
      <c r="J880" s="99"/>
      <c r="K880" s="99"/>
      <c r="L880" s="99"/>
      <c r="M880" s="99"/>
      <c r="N880" s="99"/>
      <c r="O880" s="99"/>
      <c r="P880" s="99"/>
      <c r="Q880" s="99"/>
      <c r="R880" s="99"/>
      <c r="S880" s="99"/>
      <c r="T880" s="99"/>
      <c r="U880" s="99"/>
      <c r="V880" s="99"/>
      <c r="W880" s="99"/>
      <c r="X880" s="99"/>
      <c r="Y880" s="99"/>
      <c r="Z880" s="99"/>
    </row>
    <row r="881" spans="1:26" ht="12" customHeight="1">
      <c r="A881" s="99"/>
      <c r="B881" s="99"/>
      <c r="C881" s="99"/>
      <c r="D881" s="99"/>
      <c r="E881" s="99"/>
      <c r="F881" s="99"/>
      <c r="G881" s="99"/>
      <c r="H881" s="99"/>
      <c r="I881" s="99"/>
      <c r="J881" s="99"/>
      <c r="K881" s="99"/>
      <c r="L881" s="99"/>
      <c r="M881" s="99"/>
      <c r="N881" s="99"/>
      <c r="O881" s="99"/>
      <c r="P881" s="99"/>
      <c r="Q881" s="99"/>
      <c r="R881" s="99"/>
      <c r="S881" s="99"/>
      <c r="T881" s="99"/>
      <c r="U881" s="99"/>
      <c r="V881" s="99"/>
      <c r="W881" s="99"/>
      <c r="X881" s="99"/>
      <c r="Y881" s="99"/>
      <c r="Z881" s="99"/>
    </row>
    <row r="882" spans="1:26" ht="12" customHeight="1">
      <c r="A882" s="99"/>
      <c r="B882" s="99"/>
      <c r="C882" s="99"/>
      <c r="D882" s="99"/>
      <c r="E882" s="99"/>
      <c r="F882" s="99"/>
      <c r="G882" s="99"/>
      <c r="H882" s="99"/>
      <c r="I882" s="99"/>
      <c r="J882" s="99"/>
      <c r="K882" s="99"/>
      <c r="L882" s="99"/>
      <c r="M882" s="99"/>
      <c r="N882" s="99"/>
      <c r="O882" s="99"/>
      <c r="P882" s="99"/>
      <c r="Q882" s="99"/>
      <c r="R882" s="99"/>
      <c r="S882" s="99"/>
      <c r="T882" s="99"/>
      <c r="U882" s="99"/>
      <c r="V882" s="99"/>
      <c r="W882" s="99"/>
      <c r="X882" s="99"/>
      <c r="Y882" s="99"/>
      <c r="Z882" s="99"/>
    </row>
    <row r="883" spans="1:26" ht="12" customHeight="1">
      <c r="A883" s="99"/>
      <c r="B883" s="99"/>
      <c r="C883" s="99"/>
      <c r="D883" s="99"/>
      <c r="E883" s="99"/>
      <c r="F883" s="99"/>
      <c r="G883" s="99"/>
      <c r="H883" s="99"/>
      <c r="I883" s="99"/>
      <c r="J883" s="99"/>
      <c r="K883" s="99"/>
      <c r="L883" s="99"/>
      <c r="M883" s="99"/>
      <c r="N883" s="99"/>
      <c r="O883" s="99"/>
      <c r="P883" s="99"/>
      <c r="Q883" s="99"/>
      <c r="R883" s="99"/>
      <c r="S883" s="99"/>
      <c r="T883" s="99"/>
      <c r="U883" s="99"/>
      <c r="V883" s="99"/>
      <c r="W883" s="99"/>
      <c r="X883" s="99"/>
      <c r="Y883" s="99"/>
      <c r="Z883" s="99"/>
    </row>
    <row r="884" spans="1:26" ht="12" customHeight="1">
      <c r="A884" s="99"/>
      <c r="B884" s="99"/>
      <c r="C884" s="99"/>
      <c r="D884" s="99"/>
      <c r="E884" s="99"/>
      <c r="F884" s="99"/>
      <c r="G884" s="99"/>
      <c r="H884" s="99"/>
      <c r="I884" s="99"/>
      <c r="J884" s="99"/>
      <c r="K884" s="99"/>
      <c r="L884" s="99"/>
      <c r="M884" s="99"/>
      <c r="N884" s="99"/>
      <c r="O884" s="99"/>
      <c r="P884" s="99"/>
      <c r="Q884" s="99"/>
      <c r="R884" s="99"/>
      <c r="S884" s="99"/>
      <c r="T884" s="99"/>
      <c r="U884" s="99"/>
      <c r="V884" s="99"/>
      <c r="W884" s="99"/>
      <c r="X884" s="99"/>
      <c r="Y884" s="99"/>
      <c r="Z884" s="99"/>
    </row>
    <row r="885" spans="1:26" ht="12" customHeight="1">
      <c r="A885" s="99"/>
      <c r="B885" s="99"/>
      <c r="C885" s="99"/>
      <c r="D885" s="99"/>
      <c r="E885" s="99"/>
      <c r="F885" s="99"/>
      <c r="G885" s="99"/>
      <c r="H885" s="99"/>
      <c r="I885" s="99"/>
      <c r="J885" s="99"/>
      <c r="K885" s="99"/>
      <c r="L885" s="99"/>
      <c r="M885" s="99"/>
      <c r="N885" s="99"/>
      <c r="O885" s="99"/>
      <c r="P885" s="99"/>
      <c r="Q885" s="99"/>
      <c r="R885" s="99"/>
      <c r="S885" s="99"/>
      <c r="T885" s="99"/>
      <c r="U885" s="99"/>
      <c r="V885" s="99"/>
      <c r="W885" s="99"/>
      <c r="X885" s="99"/>
      <c r="Y885" s="99"/>
      <c r="Z885" s="99"/>
    </row>
    <row r="886" spans="1:26" ht="12" customHeight="1">
      <c r="A886" s="99"/>
      <c r="B886" s="99"/>
      <c r="C886" s="99"/>
      <c r="D886" s="99"/>
      <c r="E886" s="99"/>
      <c r="F886" s="99"/>
      <c r="G886" s="99"/>
      <c r="H886" s="99"/>
      <c r="I886" s="99"/>
      <c r="J886" s="99"/>
      <c r="K886" s="99"/>
      <c r="L886" s="99"/>
      <c r="M886" s="99"/>
      <c r="N886" s="99"/>
      <c r="O886" s="99"/>
      <c r="P886" s="99"/>
      <c r="Q886" s="99"/>
      <c r="R886" s="99"/>
      <c r="S886" s="99"/>
      <c r="T886" s="99"/>
      <c r="U886" s="99"/>
      <c r="V886" s="99"/>
      <c r="W886" s="99"/>
      <c r="X886" s="99"/>
      <c r="Y886" s="99"/>
      <c r="Z886" s="99"/>
    </row>
    <row r="887" spans="1:26" ht="12" customHeight="1">
      <c r="A887" s="99"/>
      <c r="B887" s="99"/>
      <c r="C887" s="99"/>
      <c r="D887" s="99"/>
      <c r="E887" s="99"/>
      <c r="F887" s="99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99"/>
      <c r="R887" s="99"/>
      <c r="S887" s="99"/>
      <c r="T887" s="99"/>
      <c r="U887" s="99"/>
      <c r="V887" s="99"/>
      <c r="W887" s="99"/>
      <c r="X887" s="99"/>
      <c r="Y887" s="99"/>
      <c r="Z887" s="99"/>
    </row>
    <row r="888" spans="1:26" ht="12" customHeight="1">
      <c r="A888" s="99"/>
      <c r="B888" s="99"/>
      <c r="C888" s="99"/>
      <c r="D888" s="99"/>
      <c r="E888" s="99"/>
      <c r="F888" s="99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  <c r="V888" s="99"/>
      <c r="W888" s="99"/>
      <c r="X888" s="99"/>
      <c r="Y888" s="99"/>
      <c r="Z888" s="99"/>
    </row>
    <row r="889" spans="1:26" ht="12" customHeight="1">
      <c r="A889" s="99"/>
      <c r="B889" s="99"/>
      <c r="C889" s="99"/>
      <c r="D889" s="99"/>
      <c r="E889" s="99"/>
      <c r="F889" s="99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  <c r="X889" s="99"/>
      <c r="Y889" s="99"/>
      <c r="Z889" s="99"/>
    </row>
    <row r="890" spans="1:26" ht="12" customHeight="1">
      <c r="A890" s="99"/>
      <c r="B890" s="99"/>
      <c r="C890" s="99"/>
      <c r="D890" s="99"/>
      <c r="E890" s="99"/>
      <c r="F890" s="99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99"/>
      <c r="R890" s="99"/>
      <c r="S890" s="99"/>
      <c r="T890" s="99"/>
      <c r="U890" s="99"/>
      <c r="V890" s="99"/>
      <c r="W890" s="99"/>
      <c r="X890" s="99"/>
      <c r="Y890" s="99"/>
      <c r="Z890" s="99"/>
    </row>
    <row r="891" spans="1:26" ht="12" customHeight="1">
      <c r="A891" s="99"/>
      <c r="B891" s="99"/>
      <c r="C891" s="99"/>
      <c r="D891" s="99"/>
      <c r="E891" s="99"/>
      <c r="F891" s="99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99"/>
      <c r="T891" s="99"/>
      <c r="U891" s="99"/>
      <c r="V891" s="99"/>
      <c r="W891" s="99"/>
      <c r="X891" s="99"/>
      <c r="Y891" s="99"/>
      <c r="Z891" s="99"/>
    </row>
    <row r="892" spans="1:26" ht="12" customHeight="1">
      <c r="A892" s="99"/>
      <c r="B892" s="99"/>
      <c r="C892" s="99"/>
      <c r="D892" s="99"/>
      <c r="E892" s="99"/>
      <c r="F892" s="99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99"/>
      <c r="T892" s="99"/>
      <c r="U892" s="99"/>
      <c r="V892" s="99"/>
      <c r="W892" s="99"/>
      <c r="X892" s="99"/>
      <c r="Y892" s="99"/>
      <c r="Z892" s="99"/>
    </row>
    <row r="893" spans="1:26" ht="12" customHeight="1">
      <c r="A893" s="99"/>
      <c r="B893" s="99"/>
      <c r="C893" s="99"/>
      <c r="D893" s="99"/>
      <c r="E893" s="99"/>
      <c r="F893" s="99"/>
      <c r="G893" s="99"/>
      <c r="H893" s="99"/>
      <c r="I893" s="99"/>
      <c r="J893" s="99"/>
      <c r="K893" s="99"/>
      <c r="L893" s="99"/>
      <c r="M893" s="99"/>
      <c r="N893" s="99"/>
      <c r="O893" s="99"/>
      <c r="P893" s="99"/>
      <c r="Q893" s="99"/>
      <c r="R893" s="99"/>
      <c r="S893" s="99"/>
      <c r="T893" s="99"/>
      <c r="U893" s="99"/>
      <c r="V893" s="99"/>
      <c r="W893" s="99"/>
      <c r="X893" s="99"/>
      <c r="Y893" s="99"/>
      <c r="Z893" s="99"/>
    </row>
    <row r="894" spans="1:26" ht="12" customHeight="1">
      <c r="A894" s="99"/>
      <c r="B894" s="99"/>
      <c r="C894" s="99"/>
      <c r="D894" s="99"/>
      <c r="E894" s="99"/>
      <c r="F894" s="99"/>
      <c r="G894" s="99"/>
      <c r="H894" s="99"/>
      <c r="I894" s="99"/>
      <c r="J894" s="99"/>
      <c r="K894" s="99"/>
      <c r="L894" s="99"/>
      <c r="M894" s="99"/>
      <c r="N894" s="99"/>
      <c r="O894" s="99"/>
      <c r="P894" s="99"/>
      <c r="Q894" s="99"/>
      <c r="R894" s="99"/>
      <c r="S894" s="99"/>
      <c r="T894" s="99"/>
      <c r="U894" s="99"/>
      <c r="V894" s="99"/>
      <c r="W894" s="99"/>
      <c r="X894" s="99"/>
      <c r="Y894" s="99"/>
      <c r="Z894" s="99"/>
    </row>
    <row r="895" spans="1:26" ht="12" customHeight="1">
      <c r="A895" s="99"/>
      <c r="B895" s="99"/>
      <c r="C895" s="99"/>
      <c r="D895" s="99"/>
      <c r="E895" s="99"/>
      <c r="F895" s="99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99"/>
      <c r="U895" s="99"/>
      <c r="V895" s="99"/>
      <c r="W895" s="99"/>
      <c r="X895" s="99"/>
      <c r="Y895" s="99"/>
      <c r="Z895" s="99"/>
    </row>
    <row r="896" spans="1:26" ht="12" customHeight="1">
      <c r="A896" s="99"/>
      <c r="B896" s="99"/>
      <c r="C896" s="99"/>
      <c r="D896" s="99"/>
      <c r="E896" s="99"/>
      <c r="F896" s="99"/>
      <c r="G896" s="99"/>
      <c r="H896" s="99"/>
      <c r="I896" s="99"/>
      <c r="J896" s="99"/>
      <c r="K896" s="99"/>
      <c r="L896" s="99"/>
      <c r="M896" s="99"/>
      <c r="N896" s="99"/>
      <c r="O896" s="99"/>
      <c r="P896" s="99"/>
      <c r="Q896" s="99"/>
      <c r="R896" s="99"/>
      <c r="S896" s="99"/>
      <c r="T896" s="99"/>
      <c r="U896" s="99"/>
      <c r="V896" s="99"/>
      <c r="W896" s="99"/>
      <c r="X896" s="99"/>
      <c r="Y896" s="99"/>
      <c r="Z896" s="99"/>
    </row>
    <row r="897" spans="1:26" ht="12" customHeight="1">
      <c r="A897" s="99"/>
      <c r="B897" s="99"/>
      <c r="C897" s="99"/>
      <c r="D897" s="99"/>
      <c r="E897" s="99"/>
      <c r="F897" s="99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  <c r="V897" s="99"/>
      <c r="W897" s="99"/>
      <c r="X897" s="99"/>
      <c r="Y897" s="99"/>
      <c r="Z897" s="99"/>
    </row>
    <row r="898" spans="1:26" ht="12" customHeight="1">
      <c r="A898" s="99"/>
      <c r="B898" s="99"/>
      <c r="C898" s="99"/>
      <c r="D898" s="99"/>
      <c r="E898" s="99"/>
      <c r="F898" s="99"/>
      <c r="G898" s="99"/>
      <c r="H898" s="99"/>
      <c r="I898" s="99"/>
      <c r="J898" s="99"/>
      <c r="K898" s="99"/>
      <c r="L898" s="99"/>
      <c r="M898" s="99"/>
      <c r="N898" s="99"/>
      <c r="O898" s="99"/>
      <c r="P898" s="99"/>
      <c r="Q898" s="99"/>
      <c r="R898" s="99"/>
      <c r="S898" s="99"/>
      <c r="T898" s="99"/>
      <c r="U898" s="99"/>
      <c r="V898" s="99"/>
      <c r="W898" s="99"/>
      <c r="X898" s="99"/>
      <c r="Y898" s="99"/>
      <c r="Z898" s="99"/>
    </row>
    <row r="899" spans="1:26" ht="12" customHeight="1">
      <c r="A899" s="99"/>
      <c r="B899" s="99"/>
      <c r="C899" s="99"/>
      <c r="D899" s="99"/>
      <c r="E899" s="99"/>
      <c r="F899" s="99"/>
      <c r="G899" s="99"/>
      <c r="H899" s="99"/>
      <c r="I899" s="99"/>
      <c r="J899" s="99"/>
      <c r="K899" s="99"/>
      <c r="L899" s="99"/>
      <c r="M899" s="99"/>
      <c r="N899" s="99"/>
      <c r="O899" s="99"/>
      <c r="P899" s="99"/>
      <c r="Q899" s="99"/>
      <c r="R899" s="99"/>
      <c r="S899" s="99"/>
      <c r="T899" s="99"/>
      <c r="U899" s="99"/>
      <c r="V899" s="99"/>
      <c r="W899" s="99"/>
      <c r="X899" s="99"/>
      <c r="Y899" s="99"/>
      <c r="Z899" s="99"/>
    </row>
    <row r="900" spans="1:26" ht="12" customHeight="1">
      <c r="A900" s="99"/>
      <c r="B900" s="99"/>
      <c r="C900" s="99"/>
      <c r="D900" s="99"/>
      <c r="E900" s="99"/>
      <c r="F900" s="99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  <c r="X900" s="99"/>
      <c r="Y900" s="99"/>
      <c r="Z900" s="99"/>
    </row>
    <row r="901" spans="1:26" ht="12" customHeight="1">
      <c r="A901" s="99"/>
      <c r="B901" s="99"/>
      <c r="C901" s="99"/>
      <c r="D901" s="99"/>
      <c r="E901" s="99"/>
      <c r="F901" s="99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99"/>
      <c r="T901" s="99"/>
      <c r="U901" s="99"/>
      <c r="V901" s="99"/>
      <c r="W901" s="99"/>
      <c r="X901" s="99"/>
      <c r="Y901" s="99"/>
      <c r="Z901" s="99"/>
    </row>
    <row r="902" spans="1:26" ht="12" customHeight="1">
      <c r="A902" s="99"/>
      <c r="B902" s="99"/>
      <c r="C902" s="99"/>
      <c r="D902" s="99"/>
      <c r="E902" s="99"/>
      <c r="F902" s="99"/>
      <c r="G902" s="99"/>
      <c r="H902" s="99"/>
      <c r="I902" s="99"/>
      <c r="J902" s="99"/>
      <c r="K902" s="99"/>
      <c r="L902" s="99"/>
      <c r="M902" s="99"/>
      <c r="N902" s="99"/>
      <c r="O902" s="99"/>
      <c r="P902" s="99"/>
      <c r="Q902" s="99"/>
      <c r="R902" s="99"/>
      <c r="S902" s="99"/>
      <c r="T902" s="99"/>
      <c r="U902" s="99"/>
      <c r="V902" s="99"/>
      <c r="W902" s="99"/>
      <c r="X902" s="99"/>
      <c r="Y902" s="99"/>
      <c r="Z902" s="99"/>
    </row>
    <row r="903" spans="1:26" ht="12" customHeight="1">
      <c r="A903" s="99"/>
      <c r="B903" s="99"/>
      <c r="C903" s="99"/>
      <c r="D903" s="99"/>
      <c r="E903" s="99"/>
      <c r="F903" s="99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  <c r="V903" s="99"/>
      <c r="W903" s="99"/>
      <c r="X903" s="99"/>
      <c r="Y903" s="99"/>
      <c r="Z903" s="99"/>
    </row>
    <row r="904" spans="1:26" ht="12" customHeight="1">
      <c r="A904" s="99"/>
      <c r="B904" s="99"/>
      <c r="C904" s="99"/>
      <c r="D904" s="99"/>
      <c r="E904" s="99"/>
      <c r="F904" s="99"/>
      <c r="G904" s="99"/>
      <c r="H904" s="99"/>
      <c r="I904" s="99"/>
      <c r="J904" s="99"/>
      <c r="K904" s="99"/>
      <c r="L904" s="99"/>
      <c r="M904" s="99"/>
      <c r="N904" s="99"/>
      <c r="O904" s="99"/>
      <c r="P904" s="99"/>
      <c r="Q904" s="99"/>
      <c r="R904" s="99"/>
      <c r="S904" s="99"/>
      <c r="T904" s="99"/>
      <c r="U904" s="99"/>
      <c r="V904" s="99"/>
      <c r="W904" s="99"/>
      <c r="X904" s="99"/>
      <c r="Y904" s="99"/>
      <c r="Z904" s="99"/>
    </row>
    <row r="905" spans="1:26" ht="12" customHeight="1">
      <c r="A905" s="99"/>
      <c r="B905" s="99"/>
      <c r="C905" s="99"/>
      <c r="D905" s="99"/>
      <c r="E905" s="99"/>
      <c r="F905" s="99"/>
      <c r="G905" s="99"/>
      <c r="H905" s="99"/>
      <c r="I905" s="99"/>
      <c r="J905" s="99"/>
      <c r="K905" s="99"/>
      <c r="L905" s="99"/>
      <c r="M905" s="99"/>
      <c r="N905" s="99"/>
      <c r="O905" s="99"/>
      <c r="P905" s="99"/>
      <c r="Q905" s="99"/>
      <c r="R905" s="99"/>
      <c r="S905" s="99"/>
      <c r="T905" s="99"/>
      <c r="U905" s="99"/>
      <c r="V905" s="99"/>
      <c r="W905" s="99"/>
      <c r="X905" s="99"/>
      <c r="Y905" s="99"/>
      <c r="Z905" s="99"/>
    </row>
    <row r="906" spans="1:26" ht="12" customHeight="1">
      <c r="A906" s="99"/>
      <c r="B906" s="99"/>
      <c r="C906" s="99"/>
      <c r="D906" s="99"/>
      <c r="E906" s="99"/>
      <c r="F906" s="99"/>
      <c r="G906" s="99"/>
      <c r="H906" s="99"/>
      <c r="I906" s="99"/>
      <c r="J906" s="99"/>
      <c r="K906" s="99"/>
      <c r="L906" s="99"/>
      <c r="M906" s="99"/>
      <c r="N906" s="99"/>
      <c r="O906" s="99"/>
      <c r="P906" s="99"/>
      <c r="Q906" s="99"/>
      <c r="R906" s="99"/>
      <c r="S906" s="99"/>
      <c r="T906" s="99"/>
      <c r="U906" s="99"/>
      <c r="V906" s="99"/>
      <c r="W906" s="99"/>
      <c r="X906" s="99"/>
      <c r="Y906" s="99"/>
      <c r="Z906" s="99"/>
    </row>
    <row r="907" spans="1:26" ht="12" customHeight="1">
      <c r="A907" s="99"/>
      <c r="B907" s="99"/>
      <c r="C907" s="99"/>
      <c r="D907" s="99"/>
      <c r="E907" s="99"/>
      <c r="F907" s="99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99"/>
      <c r="T907" s="99"/>
      <c r="U907" s="99"/>
      <c r="V907" s="99"/>
      <c r="W907" s="99"/>
      <c r="X907" s="99"/>
      <c r="Y907" s="99"/>
      <c r="Z907" s="99"/>
    </row>
    <row r="908" spans="1:26" ht="12" customHeight="1">
      <c r="A908" s="99"/>
      <c r="B908" s="99"/>
      <c r="C908" s="99"/>
      <c r="D908" s="99"/>
      <c r="E908" s="99"/>
      <c r="F908" s="99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99"/>
      <c r="V908" s="99"/>
      <c r="W908" s="99"/>
      <c r="X908" s="99"/>
      <c r="Y908" s="99"/>
      <c r="Z908" s="99"/>
    </row>
    <row r="909" spans="1:26" ht="12" customHeight="1">
      <c r="A909" s="99"/>
      <c r="B909" s="99"/>
      <c r="C909" s="99"/>
      <c r="D909" s="99"/>
      <c r="E909" s="99"/>
      <c r="F909" s="99"/>
      <c r="G909" s="99"/>
      <c r="H909" s="99"/>
      <c r="I909" s="99"/>
      <c r="J909" s="99"/>
      <c r="K909" s="99"/>
      <c r="L909" s="99"/>
      <c r="M909" s="99"/>
      <c r="N909" s="99"/>
      <c r="O909" s="99"/>
      <c r="P909" s="99"/>
      <c r="Q909" s="99"/>
      <c r="R909" s="99"/>
      <c r="S909" s="99"/>
      <c r="T909" s="99"/>
      <c r="U909" s="99"/>
      <c r="V909" s="99"/>
      <c r="W909" s="99"/>
      <c r="X909" s="99"/>
      <c r="Y909" s="99"/>
      <c r="Z909" s="99"/>
    </row>
    <row r="910" spans="1:26" ht="12" customHeight="1">
      <c r="A910" s="99"/>
      <c r="B910" s="99"/>
      <c r="C910" s="99"/>
      <c r="D910" s="99"/>
      <c r="E910" s="99"/>
      <c r="F910" s="99"/>
      <c r="G910" s="99"/>
      <c r="H910" s="99"/>
      <c r="I910" s="99"/>
      <c r="J910" s="99"/>
      <c r="K910" s="99"/>
      <c r="L910" s="99"/>
      <c r="M910" s="99"/>
      <c r="N910" s="99"/>
      <c r="O910" s="99"/>
      <c r="P910" s="99"/>
      <c r="Q910" s="99"/>
      <c r="R910" s="99"/>
      <c r="S910" s="99"/>
      <c r="T910" s="99"/>
      <c r="U910" s="99"/>
      <c r="V910" s="99"/>
      <c r="W910" s="99"/>
      <c r="X910" s="99"/>
      <c r="Y910" s="99"/>
      <c r="Z910" s="99"/>
    </row>
    <row r="911" spans="1:26" ht="12" customHeight="1">
      <c r="A911" s="99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</row>
    <row r="912" spans="1:26" ht="12" customHeight="1">
      <c r="A912" s="99"/>
      <c r="B912" s="99"/>
      <c r="C912" s="99"/>
      <c r="D912" s="99"/>
      <c r="E912" s="99"/>
      <c r="F912" s="99"/>
      <c r="G912" s="99"/>
      <c r="H912" s="99"/>
      <c r="I912" s="99"/>
      <c r="J912" s="99"/>
      <c r="K912" s="99"/>
      <c r="L912" s="99"/>
      <c r="M912" s="99"/>
      <c r="N912" s="99"/>
      <c r="O912" s="99"/>
      <c r="P912" s="99"/>
      <c r="Q912" s="99"/>
      <c r="R912" s="99"/>
      <c r="S912" s="99"/>
      <c r="T912" s="99"/>
      <c r="U912" s="99"/>
      <c r="V912" s="99"/>
      <c r="W912" s="99"/>
      <c r="X912" s="99"/>
      <c r="Y912" s="99"/>
      <c r="Z912" s="99"/>
    </row>
    <row r="913" spans="1:26" ht="12" customHeight="1">
      <c r="A913" s="99"/>
      <c r="B913" s="99"/>
      <c r="C913" s="99"/>
      <c r="D913" s="99"/>
      <c r="E913" s="99"/>
      <c r="F913" s="99"/>
      <c r="G913" s="99"/>
      <c r="H913" s="99"/>
      <c r="I913" s="99"/>
      <c r="J913" s="99"/>
      <c r="K913" s="99"/>
      <c r="L913" s="99"/>
      <c r="M913" s="99"/>
      <c r="N913" s="99"/>
      <c r="O913" s="99"/>
      <c r="P913" s="99"/>
      <c r="Q913" s="99"/>
      <c r="R913" s="99"/>
      <c r="S913" s="99"/>
      <c r="T913" s="99"/>
      <c r="U913" s="99"/>
      <c r="V913" s="99"/>
      <c r="W913" s="99"/>
      <c r="X913" s="99"/>
      <c r="Y913" s="99"/>
      <c r="Z913" s="99"/>
    </row>
    <row r="914" spans="1:26" ht="12" customHeight="1">
      <c r="A914" s="99"/>
      <c r="B914" s="99"/>
      <c r="C914" s="99"/>
      <c r="D914" s="99"/>
      <c r="E914" s="99"/>
      <c r="F914" s="99"/>
      <c r="G914" s="99"/>
      <c r="H914" s="99"/>
      <c r="I914" s="99"/>
      <c r="J914" s="99"/>
      <c r="K914" s="99"/>
      <c r="L914" s="99"/>
      <c r="M914" s="99"/>
      <c r="N914" s="99"/>
      <c r="O914" s="99"/>
      <c r="P914" s="99"/>
      <c r="Q914" s="99"/>
      <c r="R914" s="99"/>
      <c r="S914" s="99"/>
      <c r="T914" s="99"/>
      <c r="U914" s="99"/>
      <c r="V914" s="99"/>
      <c r="W914" s="99"/>
      <c r="X914" s="99"/>
      <c r="Y914" s="99"/>
      <c r="Z914" s="99"/>
    </row>
    <row r="915" spans="1:26" ht="12" customHeight="1">
      <c r="A915" s="99"/>
      <c r="B915" s="99"/>
      <c r="C915" s="99"/>
      <c r="D915" s="99"/>
      <c r="E915" s="99"/>
      <c r="F915" s="99"/>
      <c r="G915" s="99"/>
      <c r="H915" s="99"/>
      <c r="I915" s="99"/>
      <c r="J915" s="99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  <c r="V915" s="99"/>
      <c r="W915" s="99"/>
      <c r="X915" s="99"/>
      <c r="Y915" s="99"/>
      <c r="Z915" s="99"/>
    </row>
    <row r="916" spans="1:26" ht="12" customHeight="1">
      <c r="A916" s="99"/>
      <c r="B916" s="99"/>
      <c r="C916" s="99"/>
      <c r="D916" s="99"/>
      <c r="E916" s="99"/>
      <c r="F916" s="99"/>
      <c r="G916" s="99"/>
      <c r="H916" s="99"/>
      <c r="I916" s="99"/>
      <c r="J916" s="99"/>
      <c r="K916" s="99"/>
      <c r="L916" s="99"/>
      <c r="M916" s="99"/>
      <c r="N916" s="99"/>
      <c r="O916" s="99"/>
      <c r="P916" s="99"/>
      <c r="Q916" s="99"/>
      <c r="R916" s="99"/>
      <c r="S916" s="99"/>
      <c r="T916" s="99"/>
      <c r="U916" s="99"/>
      <c r="V916" s="99"/>
      <c r="W916" s="99"/>
      <c r="X916" s="99"/>
      <c r="Y916" s="99"/>
      <c r="Z916" s="99"/>
    </row>
    <row r="917" spans="1:26" ht="12" customHeight="1">
      <c r="A917" s="99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</row>
    <row r="918" spans="1:26" ht="12" customHeight="1">
      <c r="A918" s="99"/>
      <c r="B918" s="99"/>
      <c r="C918" s="99"/>
      <c r="D918" s="99"/>
      <c r="E918" s="99"/>
      <c r="F918" s="99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  <c r="T918" s="99"/>
      <c r="U918" s="99"/>
      <c r="V918" s="99"/>
      <c r="W918" s="99"/>
      <c r="X918" s="99"/>
      <c r="Y918" s="99"/>
      <c r="Z918" s="99"/>
    </row>
    <row r="919" spans="1:26" ht="12" customHeight="1">
      <c r="A919" s="99"/>
      <c r="B919" s="99"/>
      <c r="C919" s="99"/>
      <c r="D919" s="99"/>
      <c r="E919" s="99"/>
      <c r="F919" s="99"/>
      <c r="G919" s="99"/>
      <c r="H919" s="99"/>
      <c r="I919" s="99"/>
      <c r="J919" s="99"/>
      <c r="K919" s="99"/>
      <c r="L919" s="99"/>
      <c r="M919" s="99"/>
      <c r="N919" s="99"/>
      <c r="O919" s="99"/>
      <c r="P919" s="99"/>
      <c r="Q919" s="99"/>
      <c r="R919" s="99"/>
      <c r="S919" s="99"/>
      <c r="T919" s="99"/>
      <c r="U919" s="99"/>
      <c r="V919" s="99"/>
      <c r="W919" s="99"/>
      <c r="X919" s="99"/>
      <c r="Y919" s="99"/>
      <c r="Z919" s="99"/>
    </row>
    <row r="920" spans="1:26" ht="12" customHeight="1">
      <c r="A920" s="99"/>
      <c r="B920" s="99"/>
      <c r="C920" s="99"/>
      <c r="D920" s="99"/>
      <c r="E920" s="99"/>
      <c r="F920" s="99"/>
      <c r="G920" s="99"/>
      <c r="H920" s="99"/>
      <c r="I920" s="99"/>
      <c r="J920" s="99"/>
      <c r="K920" s="99"/>
      <c r="L920" s="99"/>
      <c r="M920" s="99"/>
      <c r="N920" s="99"/>
      <c r="O920" s="99"/>
      <c r="P920" s="99"/>
      <c r="Q920" s="99"/>
      <c r="R920" s="99"/>
      <c r="S920" s="99"/>
      <c r="T920" s="99"/>
      <c r="U920" s="99"/>
      <c r="V920" s="99"/>
      <c r="W920" s="99"/>
      <c r="X920" s="99"/>
      <c r="Y920" s="99"/>
      <c r="Z920" s="99"/>
    </row>
    <row r="921" spans="1:26" ht="12" customHeight="1">
      <c r="A921" s="99"/>
      <c r="B921" s="99"/>
      <c r="C921" s="99"/>
      <c r="D921" s="99"/>
      <c r="E921" s="99"/>
      <c r="F921" s="99"/>
      <c r="G921" s="99"/>
      <c r="H921" s="99"/>
      <c r="I921" s="99"/>
      <c r="J921" s="99"/>
      <c r="K921" s="99"/>
      <c r="L921" s="99"/>
      <c r="M921" s="99"/>
      <c r="N921" s="99"/>
      <c r="O921" s="99"/>
      <c r="P921" s="99"/>
      <c r="Q921" s="99"/>
      <c r="R921" s="99"/>
      <c r="S921" s="99"/>
      <c r="T921" s="99"/>
      <c r="U921" s="99"/>
      <c r="V921" s="99"/>
      <c r="W921" s="99"/>
      <c r="X921" s="99"/>
      <c r="Y921" s="99"/>
      <c r="Z921" s="99"/>
    </row>
    <row r="922" spans="1:26" ht="12" customHeight="1">
      <c r="A922" s="99"/>
      <c r="B922" s="99"/>
      <c r="C922" s="99"/>
      <c r="D922" s="99"/>
      <c r="E922" s="99"/>
      <c r="F922" s="99"/>
      <c r="G922" s="99"/>
      <c r="H922" s="99"/>
      <c r="I922" s="99"/>
      <c r="J922" s="99"/>
      <c r="K922" s="99"/>
      <c r="L922" s="99"/>
      <c r="M922" s="99"/>
      <c r="N922" s="99"/>
      <c r="O922" s="99"/>
      <c r="P922" s="99"/>
      <c r="Q922" s="99"/>
      <c r="R922" s="99"/>
      <c r="S922" s="99"/>
      <c r="T922" s="99"/>
      <c r="U922" s="99"/>
      <c r="V922" s="99"/>
      <c r="W922" s="99"/>
      <c r="X922" s="99"/>
      <c r="Y922" s="99"/>
      <c r="Z922" s="99"/>
    </row>
    <row r="923" spans="1:26" ht="12" customHeight="1">
      <c r="A923" s="99"/>
      <c r="B923" s="99"/>
      <c r="C923" s="99"/>
      <c r="D923" s="99"/>
      <c r="E923" s="99"/>
      <c r="F923" s="99"/>
      <c r="G923" s="99"/>
      <c r="H923" s="99"/>
      <c r="I923" s="99"/>
      <c r="J923" s="99"/>
      <c r="K923" s="99"/>
      <c r="L923" s="99"/>
      <c r="M923" s="99"/>
      <c r="N923" s="99"/>
      <c r="O923" s="99"/>
      <c r="P923" s="99"/>
      <c r="Q923" s="99"/>
      <c r="R923" s="99"/>
      <c r="S923" s="99"/>
      <c r="T923" s="99"/>
      <c r="U923" s="99"/>
      <c r="V923" s="99"/>
      <c r="W923" s="99"/>
      <c r="X923" s="99"/>
      <c r="Y923" s="99"/>
      <c r="Z923" s="99"/>
    </row>
    <row r="924" spans="1:26" ht="12" customHeight="1">
      <c r="A924" s="99"/>
      <c r="B924" s="99"/>
      <c r="C924" s="99"/>
      <c r="D924" s="99"/>
      <c r="E924" s="99"/>
      <c r="F924" s="99"/>
      <c r="G924" s="99"/>
      <c r="H924" s="99"/>
      <c r="I924" s="99"/>
      <c r="J924" s="99"/>
      <c r="K924" s="99"/>
      <c r="L924" s="99"/>
      <c r="M924" s="99"/>
      <c r="N924" s="99"/>
      <c r="O924" s="99"/>
      <c r="P924" s="99"/>
      <c r="Q924" s="99"/>
      <c r="R924" s="99"/>
      <c r="S924" s="99"/>
      <c r="T924" s="99"/>
      <c r="U924" s="99"/>
      <c r="V924" s="99"/>
      <c r="W924" s="99"/>
      <c r="X924" s="99"/>
      <c r="Y924" s="99"/>
      <c r="Z924" s="99"/>
    </row>
    <row r="925" spans="1:26" ht="12" customHeight="1">
      <c r="A925" s="99"/>
      <c r="B925" s="99"/>
      <c r="C925" s="99"/>
      <c r="D925" s="99"/>
      <c r="E925" s="99"/>
      <c r="F925" s="99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99"/>
      <c r="R925" s="99"/>
      <c r="S925" s="99"/>
      <c r="T925" s="99"/>
      <c r="U925" s="99"/>
      <c r="V925" s="99"/>
      <c r="W925" s="99"/>
      <c r="X925" s="99"/>
      <c r="Y925" s="99"/>
      <c r="Z925" s="99"/>
    </row>
    <row r="926" spans="1:26" ht="12" customHeight="1">
      <c r="A926" s="99"/>
      <c r="B926" s="99"/>
      <c r="C926" s="99"/>
      <c r="D926" s="99"/>
      <c r="E926" s="99"/>
      <c r="F926" s="99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99"/>
      <c r="R926" s="99"/>
      <c r="S926" s="99"/>
      <c r="T926" s="99"/>
      <c r="U926" s="99"/>
      <c r="V926" s="99"/>
      <c r="W926" s="99"/>
      <c r="X926" s="99"/>
      <c r="Y926" s="99"/>
      <c r="Z926" s="99"/>
    </row>
    <row r="927" spans="1:26" ht="12" customHeight="1">
      <c r="A927" s="99"/>
      <c r="B927" s="99"/>
      <c r="C927" s="99"/>
      <c r="D927" s="99"/>
      <c r="E927" s="99"/>
      <c r="F927" s="99"/>
      <c r="G927" s="99"/>
      <c r="H927" s="99"/>
      <c r="I927" s="99"/>
      <c r="J927" s="99"/>
      <c r="K927" s="99"/>
      <c r="L927" s="99"/>
      <c r="M927" s="99"/>
      <c r="N927" s="99"/>
      <c r="O927" s="99"/>
      <c r="P927" s="99"/>
      <c r="Q927" s="99"/>
      <c r="R927" s="99"/>
      <c r="S927" s="99"/>
      <c r="T927" s="99"/>
      <c r="U927" s="99"/>
      <c r="V927" s="99"/>
      <c r="W927" s="99"/>
      <c r="X927" s="99"/>
      <c r="Y927" s="99"/>
      <c r="Z927" s="99"/>
    </row>
    <row r="928" spans="1:26" ht="12" customHeight="1">
      <c r="A928" s="99"/>
      <c r="B928" s="99"/>
      <c r="C928" s="99"/>
      <c r="D928" s="99"/>
      <c r="E928" s="99"/>
      <c r="F928" s="99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  <c r="X928" s="99"/>
      <c r="Y928" s="99"/>
      <c r="Z928" s="99"/>
    </row>
    <row r="929" spans="1:26" ht="12" customHeight="1">
      <c r="A929" s="99"/>
      <c r="B929" s="99"/>
      <c r="C929" s="99"/>
      <c r="D929" s="99"/>
      <c r="E929" s="99"/>
      <c r="F929" s="99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99"/>
      <c r="R929" s="99"/>
      <c r="S929" s="99"/>
      <c r="T929" s="99"/>
      <c r="U929" s="99"/>
      <c r="V929" s="99"/>
      <c r="W929" s="99"/>
      <c r="X929" s="99"/>
      <c r="Y929" s="99"/>
      <c r="Z929" s="99"/>
    </row>
    <row r="930" spans="1:26" ht="12" customHeight="1">
      <c r="A930" s="99"/>
      <c r="B930" s="99"/>
      <c r="C930" s="99"/>
      <c r="D930" s="99"/>
      <c r="E930" s="99"/>
      <c r="F930" s="99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99"/>
      <c r="R930" s="99"/>
      <c r="S930" s="99"/>
      <c r="T930" s="99"/>
      <c r="U930" s="99"/>
      <c r="V930" s="99"/>
      <c r="W930" s="99"/>
      <c r="X930" s="99"/>
      <c r="Y930" s="99"/>
      <c r="Z930" s="99"/>
    </row>
    <row r="931" spans="1:26" ht="12" customHeight="1">
      <c r="A931" s="99"/>
      <c r="B931" s="99"/>
      <c r="C931" s="99"/>
      <c r="D931" s="99"/>
      <c r="E931" s="99"/>
      <c r="F931" s="99"/>
      <c r="G931" s="99"/>
      <c r="H931" s="99"/>
      <c r="I931" s="99"/>
      <c r="J931" s="99"/>
      <c r="K931" s="99"/>
      <c r="L931" s="99"/>
      <c r="M931" s="99"/>
      <c r="N931" s="99"/>
      <c r="O931" s="99"/>
      <c r="P931" s="99"/>
      <c r="Q931" s="99"/>
      <c r="R931" s="99"/>
      <c r="S931" s="99"/>
      <c r="T931" s="99"/>
      <c r="U931" s="99"/>
      <c r="V931" s="99"/>
      <c r="W931" s="99"/>
      <c r="X931" s="99"/>
      <c r="Y931" s="99"/>
      <c r="Z931" s="99"/>
    </row>
    <row r="932" spans="1:26" ht="12" customHeight="1">
      <c r="A932" s="99"/>
      <c r="B932" s="99"/>
      <c r="C932" s="99"/>
      <c r="D932" s="99"/>
      <c r="E932" s="99"/>
      <c r="F932" s="99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99"/>
      <c r="R932" s="99"/>
      <c r="S932" s="99"/>
      <c r="T932" s="99"/>
      <c r="U932" s="99"/>
      <c r="V932" s="99"/>
      <c r="W932" s="99"/>
      <c r="X932" s="99"/>
      <c r="Y932" s="99"/>
      <c r="Z932" s="99"/>
    </row>
    <row r="933" spans="1:26" ht="12" customHeight="1">
      <c r="A933" s="99"/>
      <c r="B933" s="99"/>
      <c r="C933" s="99"/>
      <c r="D933" s="99"/>
      <c r="E933" s="99"/>
      <c r="F933" s="99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99"/>
      <c r="R933" s="99"/>
      <c r="S933" s="99"/>
      <c r="T933" s="99"/>
      <c r="U933" s="99"/>
      <c r="V933" s="99"/>
      <c r="W933" s="99"/>
      <c r="X933" s="99"/>
      <c r="Y933" s="99"/>
      <c r="Z933" s="99"/>
    </row>
    <row r="934" spans="1:26" ht="12" customHeight="1">
      <c r="A934" s="99"/>
      <c r="B934" s="99"/>
      <c r="C934" s="99"/>
      <c r="D934" s="99"/>
      <c r="E934" s="99"/>
      <c r="F934" s="99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  <c r="X934" s="99"/>
      <c r="Y934" s="99"/>
      <c r="Z934" s="99"/>
    </row>
    <row r="935" spans="1:26" ht="12" customHeight="1">
      <c r="A935" s="99"/>
      <c r="B935" s="99"/>
      <c r="C935" s="99"/>
      <c r="D935" s="99"/>
      <c r="E935" s="99"/>
      <c r="F935" s="99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  <c r="V935" s="99"/>
      <c r="W935" s="99"/>
      <c r="X935" s="99"/>
      <c r="Y935" s="99"/>
      <c r="Z935" s="99"/>
    </row>
    <row r="936" spans="1:26" ht="12" customHeight="1">
      <c r="A936" s="99"/>
      <c r="B936" s="99"/>
      <c r="C936" s="99"/>
      <c r="D936" s="99"/>
      <c r="E936" s="99"/>
      <c r="F936" s="99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  <c r="T936" s="99"/>
      <c r="U936" s="99"/>
      <c r="V936" s="99"/>
      <c r="W936" s="99"/>
      <c r="X936" s="99"/>
      <c r="Y936" s="99"/>
      <c r="Z936" s="99"/>
    </row>
    <row r="937" spans="1:26" ht="12" customHeight="1">
      <c r="A937" s="99"/>
      <c r="B937" s="99"/>
      <c r="C937" s="99"/>
      <c r="D937" s="99"/>
      <c r="E937" s="99"/>
      <c r="F937" s="99"/>
      <c r="G937" s="99"/>
      <c r="H937" s="99"/>
      <c r="I937" s="99"/>
      <c r="J937" s="99"/>
      <c r="K937" s="99"/>
      <c r="L937" s="99"/>
      <c r="M937" s="99"/>
      <c r="N937" s="99"/>
      <c r="O937" s="99"/>
      <c r="P937" s="99"/>
      <c r="Q937" s="99"/>
      <c r="R937" s="99"/>
      <c r="S937" s="99"/>
      <c r="T937" s="99"/>
      <c r="U937" s="99"/>
      <c r="V937" s="99"/>
      <c r="W937" s="99"/>
      <c r="X937" s="99"/>
      <c r="Y937" s="99"/>
      <c r="Z937" s="99"/>
    </row>
    <row r="938" spans="1:26" ht="12" customHeight="1">
      <c r="A938" s="99"/>
      <c r="B938" s="99"/>
      <c r="C938" s="99"/>
      <c r="D938" s="99"/>
      <c r="E938" s="99"/>
      <c r="F938" s="99"/>
      <c r="G938" s="99"/>
      <c r="H938" s="99"/>
      <c r="I938" s="99"/>
      <c r="J938" s="99"/>
      <c r="K938" s="99"/>
      <c r="L938" s="99"/>
      <c r="M938" s="99"/>
      <c r="N938" s="99"/>
      <c r="O938" s="99"/>
      <c r="P938" s="99"/>
      <c r="Q938" s="99"/>
      <c r="R938" s="99"/>
      <c r="S938" s="99"/>
      <c r="T938" s="99"/>
      <c r="U938" s="99"/>
      <c r="V938" s="99"/>
      <c r="W938" s="99"/>
      <c r="X938" s="99"/>
      <c r="Y938" s="99"/>
      <c r="Z938" s="99"/>
    </row>
    <row r="939" spans="1:26" ht="12" customHeight="1">
      <c r="A939" s="99"/>
      <c r="B939" s="99"/>
      <c r="C939" s="99"/>
      <c r="D939" s="99"/>
      <c r="E939" s="99"/>
      <c r="F939" s="99"/>
      <c r="G939" s="99"/>
      <c r="H939" s="99"/>
      <c r="I939" s="99"/>
      <c r="J939" s="99"/>
      <c r="K939" s="99"/>
      <c r="L939" s="99"/>
      <c r="M939" s="99"/>
      <c r="N939" s="99"/>
      <c r="O939" s="99"/>
      <c r="P939" s="99"/>
      <c r="Q939" s="99"/>
      <c r="R939" s="99"/>
      <c r="S939" s="99"/>
      <c r="T939" s="99"/>
      <c r="U939" s="99"/>
      <c r="V939" s="99"/>
      <c r="W939" s="99"/>
      <c r="X939" s="99"/>
      <c r="Y939" s="99"/>
      <c r="Z939" s="99"/>
    </row>
    <row r="940" spans="1:26" ht="12" customHeight="1">
      <c r="A940" s="99"/>
      <c r="B940" s="99"/>
      <c r="C940" s="99"/>
      <c r="D940" s="99"/>
      <c r="E940" s="99"/>
      <c r="F940" s="99"/>
      <c r="G940" s="99"/>
      <c r="H940" s="99"/>
      <c r="I940" s="99"/>
      <c r="J940" s="99"/>
      <c r="K940" s="99"/>
      <c r="L940" s="99"/>
      <c r="M940" s="99"/>
      <c r="N940" s="99"/>
      <c r="O940" s="99"/>
      <c r="P940" s="99"/>
      <c r="Q940" s="99"/>
      <c r="R940" s="99"/>
      <c r="S940" s="99"/>
      <c r="T940" s="99"/>
      <c r="U940" s="99"/>
      <c r="V940" s="99"/>
      <c r="W940" s="99"/>
      <c r="X940" s="99"/>
      <c r="Y940" s="99"/>
      <c r="Z940" s="99"/>
    </row>
    <row r="941" spans="1:26" ht="12" customHeight="1">
      <c r="A941" s="99"/>
      <c r="B941" s="99"/>
      <c r="C941" s="99"/>
      <c r="D941" s="99"/>
      <c r="E941" s="99"/>
      <c r="F941" s="99"/>
      <c r="G941" s="99"/>
      <c r="H941" s="99"/>
      <c r="I941" s="99"/>
      <c r="J941" s="99"/>
      <c r="K941" s="99"/>
      <c r="L941" s="99"/>
      <c r="M941" s="99"/>
      <c r="N941" s="99"/>
      <c r="O941" s="99"/>
      <c r="P941" s="99"/>
      <c r="Q941" s="99"/>
      <c r="R941" s="99"/>
      <c r="S941" s="99"/>
      <c r="T941" s="99"/>
      <c r="U941" s="99"/>
      <c r="V941" s="99"/>
      <c r="W941" s="99"/>
      <c r="X941" s="99"/>
      <c r="Y941" s="99"/>
      <c r="Z941" s="99"/>
    </row>
    <row r="942" spans="1:26" ht="12" customHeight="1">
      <c r="A942" s="99"/>
      <c r="B942" s="99"/>
      <c r="C942" s="99"/>
      <c r="D942" s="99"/>
      <c r="E942" s="99"/>
      <c r="F942" s="99"/>
      <c r="G942" s="99"/>
      <c r="H942" s="99"/>
      <c r="I942" s="99"/>
      <c r="J942" s="99"/>
      <c r="K942" s="99"/>
      <c r="L942" s="99"/>
      <c r="M942" s="99"/>
      <c r="N942" s="99"/>
      <c r="O942" s="99"/>
      <c r="P942" s="99"/>
      <c r="Q942" s="99"/>
      <c r="R942" s="99"/>
      <c r="S942" s="99"/>
      <c r="T942" s="99"/>
      <c r="U942" s="99"/>
      <c r="V942" s="99"/>
      <c r="W942" s="99"/>
      <c r="X942" s="99"/>
      <c r="Y942" s="99"/>
      <c r="Z942" s="99"/>
    </row>
    <row r="943" spans="1:26" ht="12" customHeight="1">
      <c r="A943" s="99"/>
      <c r="B943" s="99"/>
      <c r="C943" s="99"/>
      <c r="D943" s="99"/>
      <c r="E943" s="99"/>
      <c r="F943" s="99"/>
      <c r="G943" s="99"/>
      <c r="H943" s="99"/>
      <c r="I943" s="99"/>
      <c r="J943" s="99"/>
      <c r="K943" s="99"/>
      <c r="L943" s="99"/>
      <c r="M943" s="99"/>
      <c r="N943" s="99"/>
      <c r="O943" s="99"/>
      <c r="P943" s="99"/>
      <c r="Q943" s="99"/>
      <c r="R943" s="99"/>
      <c r="S943" s="99"/>
      <c r="T943" s="99"/>
      <c r="U943" s="99"/>
      <c r="V943" s="99"/>
      <c r="W943" s="99"/>
      <c r="X943" s="99"/>
      <c r="Y943" s="99"/>
      <c r="Z943" s="99"/>
    </row>
    <row r="944" spans="1:26" ht="12" customHeight="1">
      <c r="A944" s="99"/>
      <c r="B944" s="99"/>
      <c r="C944" s="99"/>
      <c r="D944" s="99"/>
      <c r="E944" s="99"/>
      <c r="F944" s="99"/>
      <c r="G944" s="99"/>
      <c r="H944" s="99"/>
      <c r="I944" s="99"/>
      <c r="J944" s="99"/>
      <c r="K944" s="99"/>
      <c r="L944" s="99"/>
      <c r="M944" s="99"/>
      <c r="N944" s="99"/>
      <c r="O944" s="99"/>
      <c r="P944" s="99"/>
      <c r="Q944" s="99"/>
      <c r="R944" s="99"/>
      <c r="S944" s="99"/>
      <c r="T944" s="99"/>
      <c r="U944" s="99"/>
      <c r="V944" s="99"/>
      <c r="W944" s="99"/>
      <c r="X944" s="99"/>
      <c r="Y944" s="99"/>
      <c r="Z944" s="99"/>
    </row>
    <row r="945" spans="1:26" ht="12" customHeight="1">
      <c r="A945" s="99"/>
      <c r="B945" s="99"/>
      <c r="C945" s="99"/>
      <c r="D945" s="99"/>
      <c r="E945" s="99"/>
      <c r="F945" s="99"/>
      <c r="G945" s="99"/>
      <c r="H945" s="99"/>
      <c r="I945" s="99"/>
      <c r="J945" s="99"/>
      <c r="K945" s="99"/>
      <c r="L945" s="99"/>
      <c r="M945" s="99"/>
      <c r="N945" s="99"/>
      <c r="O945" s="99"/>
      <c r="P945" s="99"/>
      <c r="Q945" s="99"/>
      <c r="R945" s="99"/>
      <c r="S945" s="99"/>
      <c r="T945" s="99"/>
      <c r="U945" s="99"/>
      <c r="V945" s="99"/>
      <c r="W945" s="99"/>
      <c r="X945" s="99"/>
      <c r="Y945" s="99"/>
      <c r="Z945" s="99"/>
    </row>
    <row r="946" spans="1:26" ht="12" customHeight="1">
      <c r="A946" s="99"/>
      <c r="B946" s="99"/>
      <c r="C946" s="99"/>
      <c r="D946" s="99"/>
      <c r="E946" s="99"/>
      <c r="F946" s="99"/>
      <c r="G946" s="99"/>
      <c r="H946" s="99"/>
      <c r="I946" s="99"/>
      <c r="J946" s="99"/>
      <c r="K946" s="99"/>
      <c r="L946" s="99"/>
      <c r="M946" s="99"/>
      <c r="N946" s="99"/>
      <c r="O946" s="99"/>
      <c r="P946" s="99"/>
      <c r="Q946" s="99"/>
      <c r="R946" s="99"/>
      <c r="S946" s="99"/>
      <c r="T946" s="99"/>
      <c r="U946" s="99"/>
      <c r="V946" s="99"/>
      <c r="W946" s="99"/>
      <c r="X946" s="99"/>
      <c r="Y946" s="99"/>
      <c r="Z946" s="99"/>
    </row>
    <row r="947" spans="1:26" ht="12" customHeight="1">
      <c r="A947" s="99"/>
      <c r="B947" s="99"/>
      <c r="C947" s="99"/>
      <c r="D947" s="99"/>
      <c r="E947" s="99"/>
      <c r="F947" s="99"/>
      <c r="G947" s="99"/>
      <c r="H947" s="99"/>
      <c r="I947" s="99"/>
      <c r="J947" s="99"/>
      <c r="K947" s="99"/>
      <c r="L947" s="99"/>
      <c r="M947" s="99"/>
      <c r="N947" s="99"/>
      <c r="O947" s="99"/>
      <c r="P947" s="99"/>
      <c r="Q947" s="99"/>
      <c r="R947" s="99"/>
      <c r="S947" s="99"/>
      <c r="T947" s="99"/>
      <c r="U947" s="99"/>
      <c r="V947" s="99"/>
      <c r="W947" s="99"/>
      <c r="X947" s="99"/>
      <c r="Y947" s="99"/>
      <c r="Z947" s="99"/>
    </row>
    <row r="948" spans="1:26" ht="12" customHeight="1">
      <c r="A948" s="99"/>
      <c r="B948" s="99"/>
      <c r="C948" s="99"/>
      <c r="D948" s="99"/>
      <c r="E948" s="99"/>
      <c r="F948" s="99"/>
      <c r="G948" s="99"/>
      <c r="H948" s="99"/>
      <c r="I948" s="99"/>
      <c r="J948" s="99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99"/>
      <c r="V948" s="99"/>
      <c r="W948" s="99"/>
      <c r="X948" s="99"/>
      <c r="Y948" s="99"/>
      <c r="Z948" s="99"/>
    </row>
    <row r="949" spans="1:26" ht="12" customHeight="1">
      <c r="A949" s="99"/>
      <c r="B949" s="99"/>
      <c r="C949" s="99"/>
      <c r="D949" s="99"/>
      <c r="E949" s="99"/>
      <c r="F949" s="99"/>
      <c r="G949" s="99"/>
      <c r="H949" s="99"/>
      <c r="I949" s="99"/>
      <c r="J949" s="99"/>
      <c r="K949" s="99"/>
      <c r="L949" s="99"/>
      <c r="M949" s="99"/>
      <c r="N949" s="99"/>
      <c r="O949" s="99"/>
      <c r="P949" s="99"/>
      <c r="Q949" s="99"/>
      <c r="R949" s="99"/>
      <c r="S949" s="99"/>
      <c r="T949" s="99"/>
      <c r="U949" s="99"/>
      <c r="V949" s="99"/>
      <c r="W949" s="99"/>
      <c r="X949" s="99"/>
      <c r="Y949" s="99"/>
      <c r="Z949" s="99"/>
    </row>
    <row r="950" spans="1:26" ht="12" customHeight="1">
      <c r="A950" s="99"/>
      <c r="B950" s="99"/>
      <c r="C950" s="99"/>
      <c r="D950" s="99"/>
      <c r="E950" s="99"/>
      <c r="F950" s="99"/>
      <c r="G950" s="99"/>
      <c r="H950" s="99"/>
      <c r="I950" s="99"/>
      <c r="J950" s="99"/>
      <c r="K950" s="99"/>
      <c r="L950" s="99"/>
      <c r="M950" s="99"/>
      <c r="N950" s="99"/>
      <c r="O950" s="99"/>
      <c r="P950" s="99"/>
      <c r="Q950" s="99"/>
      <c r="R950" s="99"/>
      <c r="S950" s="99"/>
      <c r="T950" s="99"/>
      <c r="U950" s="99"/>
      <c r="V950" s="99"/>
      <c r="W950" s="99"/>
      <c r="X950" s="99"/>
      <c r="Y950" s="99"/>
      <c r="Z950" s="99"/>
    </row>
    <row r="951" spans="1:26" ht="12" customHeight="1">
      <c r="A951" s="99"/>
      <c r="B951" s="99"/>
      <c r="C951" s="99"/>
      <c r="D951" s="99"/>
      <c r="E951" s="99"/>
      <c r="F951" s="99"/>
      <c r="G951" s="99"/>
      <c r="H951" s="99"/>
      <c r="I951" s="99"/>
      <c r="J951" s="99"/>
      <c r="K951" s="99"/>
      <c r="L951" s="99"/>
      <c r="M951" s="99"/>
      <c r="N951" s="99"/>
      <c r="O951" s="99"/>
      <c r="P951" s="99"/>
      <c r="Q951" s="99"/>
      <c r="R951" s="99"/>
      <c r="S951" s="99"/>
      <c r="T951" s="99"/>
      <c r="U951" s="99"/>
      <c r="V951" s="99"/>
      <c r="W951" s="99"/>
      <c r="X951" s="99"/>
      <c r="Y951" s="99"/>
      <c r="Z951" s="99"/>
    </row>
    <row r="952" spans="1:26" ht="12" customHeight="1">
      <c r="A952" s="99"/>
      <c r="B952" s="99"/>
      <c r="C952" s="99"/>
      <c r="D952" s="99"/>
      <c r="E952" s="99"/>
      <c r="F952" s="99"/>
      <c r="G952" s="99"/>
      <c r="H952" s="99"/>
      <c r="I952" s="99"/>
      <c r="J952" s="99"/>
      <c r="K952" s="99"/>
      <c r="L952" s="99"/>
      <c r="M952" s="99"/>
      <c r="N952" s="99"/>
      <c r="O952" s="99"/>
      <c r="P952" s="99"/>
      <c r="Q952" s="99"/>
      <c r="R952" s="99"/>
      <c r="S952" s="99"/>
      <c r="T952" s="99"/>
      <c r="U952" s="99"/>
      <c r="V952" s="99"/>
      <c r="W952" s="99"/>
      <c r="X952" s="99"/>
      <c r="Y952" s="99"/>
      <c r="Z952" s="99"/>
    </row>
    <row r="953" spans="1:26" ht="12" customHeight="1">
      <c r="A953" s="99"/>
      <c r="B953" s="99"/>
      <c r="C953" s="99"/>
      <c r="D953" s="99"/>
      <c r="E953" s="99"/>
      <c r="F953" s="99"/>
      <c r="G953" s="99"/>
      <c r="H953" s="99"/>
      <c r="I953" s="99"/>
      <c r="J953" s="99"/>
      <c r="K953" s="99"/>
      <c r="L953" s="99"/>
      <c r="M953" s="99"/>
      <c r="N953" s="99"/>
      <c r="O953" s="99"/>
      <c r="P953" s="99"/>
      <c r="Q953" s="99"/>
      <c r="R953" s="99"/>
      <c r="S953" s="99"/>
      <c r="T953" s="99"/>
      <c r="U953" s="99"/>
      <c r="V953" s="99"/>
      <c r="W953" s="99"/>
      <c r="X953" s="99"/>
      <c r="Y953" s="99"/>
      <c r="Z953" s="99"/>
    </row>
    <row r="954" spans="1:26" ht="12" customHeight="1">
      <c r="A954" s="99"/>
      <c r="B954" s="99"/>
      <c r="C954" s="99"/>
      <c r="D954" s="99"/>
      <c r="E954" s="99"/>
      <c r="F954" s="99"/>
      <c r="G954" s="99"/>
      <c r="H954" s="99"/>
      <c r="I954" s="99"/>
      <c r="J954" s="99"/>
      <c r="K954" s="99"/>
      <c r="L954" s="99"/>
      <c r="M954" s="99"/>
      <c r="N954" s="99"/>
      <c r="O954" s="99"/>
      <c r="P954" s="99"/>
      <c r="Q954" s="99"/>
      <c r="R954" s="99"/>
      <c r="S954" s="99"/>
      <c r="T954" s="99"/>
      <c r="U954" s="99"/>
      <c r="V954" s="99"/>
      <c r="W954" s="99"/>
      <c r="X954" s="99"/>
      <c r="Y954" s="99"/>
      <c r="Z954" s="99"/>
    </row>
    <row r="955" spans="1:26" ht="12" customHeight="1">
      <c r="A955" s="99"/>
      <c r="B955" s="99"/>
      <c r="C955" s="99"/>
      <c r="D955" s="99"/>
      <c r="E955" s="99"/>
      <c r="F955" s="99"/>
      <c r="G955" s="99"/>
      <c r="H955" s="99"/>
      <c r="I955" s="99"/>
      <c r="J955" s="99"/>
      <c r="K955" s="99"/>
      <c r="L955" s="99"/>
      <c r="M955" s="99"/>
      <c r="N955" s="99"/>
      <c r="O955" s="99"/>
      <c r="P955" s="99"/>
      <c r="Q955" s="99"/>
      <c r="R955" s="99"/>
      <c r="S955" s="99"/>
      <c r="T955" s="99"/>
      <c r="U955" s="99"/>
      <c r="V955" s="99"/>
      <c r="W955" s="99"/>
      <c r="X955" s="99"/>
      <c r="Y955" s="99"/>
      <c r="Z955" s="99"/>
    </row>
    <row r="956" spans="1:26" ht="12" customHeight="1">
      <c r="A956" s="99"/>
      <c r="B956" s="99"/>
      <c r="C956" s="99"/>
      <c r="D956" s="99"/>
      <c r="E956" s="99"/>
      <c r="F956" s="99"/>
      <c r="G956" s="99"/>
      <c r="H956" s="99"/>
      <c r="I956" s="99"/>
      <c r="J956" s="99"/>
      <c r="K956" s="99"/>
      <c r="L956" s="99"/>
      <c r="M956" s="99"/>
      <c r="N956" s="99"/>
      <c r="O956" s="99"/>
      <c r="P956" s="99"/>
      <c r="Q956" s="99"/>
      <c r="R956" s="99"/>
      <c r="S956" s="99"/>
      <c r="T956" s="99"/>
      <c r="U956" s="99"/>
      <c r="V956" s="99"/>
      <c r="W956" s="99"/>
      <c r="X956" s="99"/>
      <c r="Y956" s="99"/>
      <c r="Z956" s="99"/>
    </row>
    <row r="957" spans="1:26" ht="12" customHeight="1">
      <c r="A957" s="99"/>
      <c r="B957" s="99"/>
      <c r="C957" s="99"/>
      <c r="D957" s="99"/>
      <c r="E957" s="99"/>
      <c r="F957" s="99"/>
      <c r="G957" s="99"/>
      <c r="H957" s="99"/>
      <c r="I957" s="99"/>
      <c r="J957" s="99"/>
      <c r="K957" s="99"/>
      <c r="L957" s="99"/>
      <c r="M957" s="99"/>
      <c r="N957" s="99"/>
      <c r="O957" s="99"/>
      <c r="P957" s="99"/>
      <c r="Q957" s="99"/>
      <c r="R957" s="99"/>
      <c r="S957" s="99"/>
      <c r="T957" s="99"/>
      <c r="U957" s="99"/>
      <c r="V957" s="99"/>
      <c r="W957" s="99"/>
      <c r="X957" s="99"/>
      <c r="Y957" s="99"/>
      <c r="Z957" s="99"/>
    </row>
    <row r="958" spans="1:26" ht="12" customHeight="1">
      <c r="A958" s="99"/>
      <c r="B958" s="99"/>
      <c r="C958" s="99"/>
      <c r="D958" s="99"/>
      <c r="E958" s="99"/>
      <c r="F958" s="99"/>
      <c r="G958" s="99"/>
      <c r="H958" s="99"/>
      <c r="I958" s="99"/>
      <c r="J958" s="99"/>
      <c r="K958" s="99"/>
      <c r="L958" s="99"/>
      <c r="M958" s="99"/>
      <c r="N958" s="99"/>
      <c r="O958" s="99"/>
      <c r="P958" s="99"/>
      <c r="Q958" s="99"/>
      <c r="R958" s="99"/>
      <c r="S958" s="99"/>
      <c r="T958" s="99"/>
      <c r="U958" s="99"/>
      <c r="V958" s="99"/>
      <c r="W958" s="99"/>
      <c r="X958" s="99"/>
      <c r="Y958" s="99"/>
      <c r="Z958" s="99"/>
    </row>
    <row r="959" spans="1:26" ht="12" customHeight="1">
      <c r="A959" s="99"/>
      <c r="B959" s="99"/>
      <c r="C959" s="99"/>
      <c r="D959" s="99"/>
      <c r="E959" s="99"/>
      <c r="F959" s="99"/>
      <c r="G959" s="99"/>
      <c r="H959" s="99"/>
      <c r="I959" s="99"/>
      <c r="J959" s="99"/>
      <c r="K959" s="99"/>
      <c r="L959" s="99"/>
      <c r="M959" s="99"/>
      <c r="N959" s="99"/>
      <c r="O959" s="99"/>
      <c r="P959" s="99"/>
      <c r="Q959" s="99"/>
      <c r="R959" s="99"/>
      <c r="S959" s="99"/>
      <c r="T959" s="99"/>
      <c r="U959" s="99"/>
      <c r="V959" s="99"/>
      <c r="W959" s="99"/>
      <c r="X959" s="99"/>
      <c r="Y959" s="99"/>
      <c r="Z959" s="99"/>
    </row>
    <row r="960" spans="1:26" ht="12" customHeight="1">
      <c r="A960" s="99"/>
      <c r="B960" s="99"/>
      <c r="C960" s="99"/>
      <c r="D960" s="99"/>
      <c r="E960" s="99"/>
      <c r="F960" s="99"/>
      <c r="G960" s="99"/>
      <c r="H960" s="99"/>
      <c r="I960" s="99"/>
      <c r="J960" s="99"/>
      <c r="K960" s="99"/>
      <c r="L960" s="99"/>
      <c r="M960" s="99"/>
      <c r="N960" s="99"/>
      <c r="O960" s="99"/>
      <c r="P960" s="99"/>
      <c r="Q960" s="99"/>
      <c r="R960" s="99"/>
      <c r="S960" s="99"/>
      <c r="T960" s="99"/>
      <c r="U960" s="99"/>
      <c r="V960" s="99"/>
      <c r="W960" s="99"/>
      <c r="X960" s="99"/>
      <c r="Y960" s="99"/>
      <c r="Z960" s="99"/>
    </row>
    <row r="961" spans="1:26" ht="12" customHeight="1">
      <c r="A961" s="99"/>
      <c r="B961" s="99"/>
      <c r="C961" s="99"/>
      <c r="D961" s="99"/>
      <c r="E961" s="99"/>
      <c r="F961" s="99"/>
      <c r="G961" s="99"/>
      <c r="H961" s="99"/>
      <c r="I961" s="99"/>
      <c r="J961" s="99"/>
      <c r="K961" s="99"/>
      <c r="L961" s="99"/>
      <c r="M961" s="99"/>
      <c r="N961" s="99"/>
      <c r="O961" s="99"/>
      <c r="P961" s="99"/>
      <c r="Q961" s="99"/>
      <c r="R961" s="99"/>
      <c r="S961" s="99"/>
      <c r="T961" s="99"/>
      <c r="U961" s="99"/>
      <c r="V961" s="99"/>
      <c r="W961" s="99"/>
      <c r="X961" s="99"/>
      <c r="Y961" s="99"/>
      <c r="Z961" s="99"/>
    </row>
    <row r="962" spans="1:26" ht="12" customHeight="1">
      <c r="A962" s="99"/>
      <c r="B962" s="99"/>
      <c r="C962" s="99"/>
      <c r="D962" s="99"/>
      <c r="E962" s="99"/>
      <c r="F962" s="99"/>
      <c r="G962" s="99"/>
      <c r="H962" s="99"/>
      <c r="I962" s="99"/>
      <c r="J962" s="99"/>
      <c r="K962" s="99"/>
      <c r="L962" s="99"/>
      <c r="M962" s="99"/>
      <c r="N962" s="99"/>
      <c r="O962" s="99"/>
      <c r="P962" s="99"/>
      <c r="Q962" s="99"/>
      <c r="R962" s="99"/>
      <c r="S962" s="99"/>
      <c r="T962" s="99"/>
      <c r="U962" s="99"/>
      <c r="V962" s="99"/>
      <c r="W962" s="99"/>
      <c r="X962" s="99"/>
      <c r="Y962" s="99"/>
      <c r="Z962" s="99"/>
    </row>
    <row r="963" spans="1:26" ht="12" customHeight="1">
      <c r="A963" s="99"/>
      <c r="B963" s="99"/>
      <c r="C963" s="99"/>
      <c r="D963" s="99"/>
      <c r="E963" s="99"/>
      <c r="F963" s="99"/>
      <c r="G963" s="99"/>
      <c r="H963" s="99"/>
      <c r="I963" s="99"/>
      <c r="J963" s="99"/>
      <c r="K963" s="99"/>
      <c r="L963" s="99"/>
      <c r="M963" s="99"/>
      <c r="N963" s="99"/>
      <c r="O963" s="99"/>
      <c r="P963" s="99"/>
      <c r="Q963" s="99"/>
      <c r="R963" s="99"/>
      <c r="S963" s="99"/>
      <c r="T963" s="99"/>
      <c r="U963" s="99"/>
      <c r="V963" s="99"/>
      <c r="W963" s="99"/>
      <c r="X963" s="99"/>
      <c r="Y963" s="99"/>
      <c r="Z963" s="99"/>
    </row>
    <row r="964" spans="1:26" ht="12" customHeight="1">
      <c r="A964" s="99"/>
      <c r="B964" s="99"/>
      <c r="C964" s="99"/>
      <c r="D964" s="99"/>
      <c r="E964" s="99"/>
      <c r="F964" s="99"/>
      <c r="G964" s="99"/>
      <c r="H964" s="99"/>
      <c r="I964" s="99"/>
      <c r="J964" s="99"/>
      <c r="K964" s="99"/>
      <c r="L964" s="99"/>
      <c r="M964" s="99"/>
      <c r="N964" s="99"/>
      <c r="O964" s="99"/>
      <c r="P964" s="99"/>
      <c r="Q964" s="99"/>
      <c r="R964" s="99"/>
      <c r="S964" s="99"/>
      <c r="T964" s="99"/>
      <c r="U964" s="99"/>
      <c r="V964" s="99"/>
      <c r="W964" s="99"/>
      <c r="X964" s="99"/>
      <c r="Y964" s="99"/>
      <c r="Z964" s="99"/>
    </row>
    <row r="965" spans="1:26" ht="12" customHeight="1">
      <c r="A965" s="99"/>
      <c r="B965" s="99"/>
      <c r="C965" s="99"/>
      <c r="D965" s="99"/>
      <c r="E965" s="99"/>
      <c r="F965" s="99"/>
      <c r="G965" s="99"/>
      <c r="H965" s="99"/>
      <c r="I965" s="99"/>
      <c r="J965" s="99"/>
      <c r="K965" s="99"/>
      <c r="L965" s="99"/>
      <c r="M965" s="99"/>
      <c r="N965" s="99"/>
      <c r="O965" s="99"/>
      <c r="P965" s="99"/>
      <c r="Q965" s="99"/>
      <c r="R965" s="99"/>
      <c r="S965" s="99"/>
      <c r="T965" s="99"/>
      <c r="U965" s="99"/>
      <c r="V965" s="99"/>
      <c r="W965" s="99"/>
      <c r="X965" s="99"/>
      <c r="Y965" s="99"/>
      <c r="Z965" s="99"/>
    </row>
    <row r="966" spans="1:26" ht="12" customHeight="1">
      <c r="A966" s="99"/>
      <c r="B966" s="99"/>
      <c r="C966" s="99"/>
      <c r="D966" s="99"/>
      <c r="E966" s="99"/>
      <c r="F966" s="99"/>
      <c r="G966" s="99"/>
      <c r="H966" s="99"/>
      <c r="I966" s="99"/>
      <c r="J966" s="99"/>
      <c r="K966" s="99"/>
      <c r="L966" s="99"/>
      <c r="M966" s="99"/>
      <c r="N966" s="99"/>
      <c r="O966" s="99"/>
      <c r="P966" s="99"/>
      <c r="Q966" s="99"/>
      <c r="R966" s="99"/>
      <c r="S966" s="99"/>
      <c r="T966" s="99"/>
      <c r="U966" s="99"/>
      <c r="V966" s="99"/>
      <c r="W966" s="99"/>
      <c r="X966" s="99"/>
      <c r="Y966" s="99"/>
      <c r="Z966" s="99"/>
    </row>
    <row r="967" spans="1:26" ht="12" customHeight="1">
      <c r="A967" s="99"/>
      <c r="B967" s="99"/>
      <c r="C967" s="99"/>
      <c r="D967" s="99"/>
      <c r="E967" s="99"/>
      <c r="F967" s="99"/>
      <c r="G967" s="99"/>
      <c r="H967" s="99"/>
      <c r="I967" s="99"/>
      <c r="J967" s="99"/>
      <c r="K967" s="99"/>
      <c r="L967" s="99"/>
      <c r="M967" s="99"/>
      <c r="N967" s="99"/>
      <c r="O967" s="99"/>
      <c r="P967" s="99"/>
      <c r="Q967" s="99"/>
      <c r="R967" s="99"/>
      <c r="S967" s="99"/>
      <c r="T967" s="99"/>
      <c r="U967" s="99"/>
      <c r="V967" s="99"/>
      <c r="W967" s="99"/>
      <c r="X967" s="99"/>
      <c r="Y967" s="99"/>
      <c r="Z967" s="99"/>
    </row>
    <row r="968" spans="1:26" ht="12" customHeight="1">
      <c r="A968" s="99"/>
      <c r="B968" s="99"/>
      <c r="C968" s="99"/>
      <c r="D968" s="99"/>
      <c r="E968" s="99"/>
      <c r="F968" s="99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99"/>
      <c r="V968" s="99"/>
      <c r="W968" s="99"/>
      <c r="X968" s="99"/>
      <c r="Y968" s="99"/>
      <c r="Z968" s="99"/>
    </row>
    <row r="969" spans="1:26" ht="12" customHeight="1">
      <c r="A969" s="99"/>
      <c r="B969" s="99"/>
      <c r="C969" s="99"/>
      <c r="D969" s="99"/>
      <c r="E969" s="99"/>
      <c r="F969" s="99"/>
      <c r="G969" s="99"/>
      <c r="H969" s="99"/>
      <c r="I969" s="99"/>
      <c r="J969" s="99"/>
      <c r="K969" s="99"/>
      <c r="L969" s="99"/>
      <c r="M969" s="99"/>
      <c r="N969" s="99"/>
      <c r="O969" s="99"/>
      <c r="P969" s="99"/>
      <c r="Q969" s="99"/>
      <c r="R969" s="99"/>
      <c r="S969" s="99"/>
      <c r="T969" s="99"/>
      <c r="U969" s="99"/>
      <c r="V969" s="99"/>
      <c r="W969" s="99"/>
      <c r="X969" s="99"/>
      <c r="Y969" s="99"/>
      <c r="Z969" s="99"/>
    </row>
    <row r="970" spans="1:26" ht="12" customHeight="1">
      <c r="A970" s="99"/>
      <c r="B970" s="99"/>
      <c r="C970" s="99"/>
      <c r="D970" s="99"/>
      <c r="E970" s="99"/>
      <c r="F970" s="99"/>
      <c r="G970" s="99"/>
      <c r="H970" s="99"/>
      <c r="I970" s="99"/>
      <c r="J970" s="99"/>
      <c r="K970" s="99"/>
      <c r="L970" s="99"/>
      <c r="M970" s="99"/>
      <c r="N970" s="99"/>
      <c r="O970" s="99"/>
      <c r="P970" s="99"/>
      <c r="Q970" s="99"/>
      <c r="R970" s="99"/>
      <c r="S970" s="99"/>
      <c r="T970" s="99"/>
      <c r="U970" s="99"/>
      <c r="V970" s="99"/>
      <c r="W970" s="99"/>
      <c r="X970" s="99"/>
      <c r="Y970" s="99"/>
      <c r="Z970" s="99"/>
    </row>
    <row r="971" spans="1:26" ht="12" customHeight="1">
      <c r="A971" s="99"/>
      <c r="B971" s="99"/>
      <c r="C971" s="99"/>
      <c r="D971" s="99"/>
      <c r="E971" s="99"/>
      <c r="F971" s="99"/>
      <c r="G971" s="99"/>
      <c r="H971" s="99"/>
      <c r="I971" s="99"/>
      <c r="J971" s="99"/>
      <c r="K971" s="99"/>
      <c r="L971" s="99"/>
      <c r="M971" s="99"/>
      <c r="N971" s="99"/>
      <c r="O971" s="99"/>
      <c r="P971" s="99"/>
      <c r="Q971" s="99"/>
      <c r="R971" s="99"/>
      <c r="S971" s="99"/>
      <c r="T971" s="99"/>
      <c r="U971" s="99"/>
      <c r="V971" s="99"/>
      <c r="W971" s="99"/>
      <c r="X971" s="99"/>
      <c r="Y971" s="99"/>
      <c r="Z971" s="99"/>
    </row>
    <row r="972" spans="1:26" ht="12" customHeight="1">
      <c r="A972" s="99"/>
      <c r="B972" s="99"/>
      <c r="C972" s="99"/>
      <c r="D972" s="99"/>
      <c r="E972" s="99"/>
      <c r="F972" s="99"/>
      <c r="G972" s="99"/>
      <c r="H972" s="99"/>
      <c r="I972" s="99"/>
      <c r="J972" s="99"/>
      <c r="K972" s="99"/>
      <c r="L972" s="99"/>
      <c r="M972" s="99"/>
      <c r="N972" s="99"/>
      <c r="O972" s="99"/>
      <c r="P972" s="99"/>
      <c r="Q972" s="99"/>
      <c r="R972" s="99"/>
      <c r="S972" s="99"/>
      <c r="T972" s="99"/>
      <c r="U972" s="99"/>
      <c r="V972" s="99"/>
      <c r="W972" s="99"/>
      <c r="X972" s="99"/>
      <c r="Y972" s="99"/>
      <c r="Z972" s="99"/>
    </row>
    <row r="973" spans="1:26" ht="12" customHeight="1">
      <c r="A973" s="99"/>
      <c r="B973" s="99"/>
      <c r="C973" s="99"/>
      <c r="D973" s="99"/>
      <c r="E973" s="99"/>
      <c r="F973" s="99"/>
      <c r="G973" s="99"/>
      <c r="H973" s="99"/>
      <c r="I973" s="99"/>
      <c r="J973" s="99"/>
      <c r="K973" s="99"/>
      <c r="L973" s="99"/>
      <c r="M973" s="99"/>
      <c r="N973" s="99"/>
      <c r="O973" s="99"/>
      <c r="P973" s="99"/>
      <c r="Q973" s="99"/>
      <c r="R973" s="99"/>
      <c r="S973" s="99"/>
      <c r="T973" s="99"/>
      <c r="U973" s="99"/>
      <c r="V973" s="99"/>
      <c r="W973" s="99"/>
      <c r="X973" s="99"/>
      <c r="Y973" s="99"/>
      <c r="Z973" s="99"/>
    </row>
    <row r="974" spans="1:26" ht="12" customHeight="1">
      <c r="A974" s="99"/>
      <c r="B974" s="99"/>
      <c r="C974" s="99"/>
      <c r="D974" s="99"/>
      <c r="E974" s="99"/>
      <c r="F974" s="99"/>
      <c r="G974" s="99"/>
      <c r="H974" s="99"/>
      <c r="I974" s="99"/>
      <c r="J974" s="99"/>
      <c r="K974" s="99"/>
      <c r="L974" s="99"/>
      <c r="M974" s="99"/>
      <c r="N974" s="99"/>
      <c r="O974" s="99"/>
      <c r="P974" s="99"/>
      <c r="Q974" s="99"/>
      <c r="R974" s="99"/>
      <c r="S974" s="99"/>
      <c r="T974" s="99"/>
      <c r="U974" s="99"/>
      <c r="V974" s="99"/>
      <c r="W974" s="99"/>
      <c r="X974" s="99"/>
      <c r="Y974" s="99"/>
      <c r="Z974" s="99"/>
    </row>
    <row r="975" spans="1:26" ht="12" customHeight="1">
      <c r="A975" s="99"/>
      <c r="B975" s="99"/>
      <c r="C975" s="99"/>
      <c r="D975" s="99"/>
      <c r="E975" s="99"/>
      <c r="F975" s="99"/>
      <c r="G975" s="99"/>
      <c r="H975" s="99"/>
      <c r="I975" s="99"/>
      <c r="J975" s="99"/>
      <c r="K975" s="99"/>
      <c r="L975" s="99"/>
      <c r="M975" s="99"/>
      <c r="N975" s="99"/>
      <c r="O975" s="99"/>
      <c r="P975" s="99"/>
      <c r="Q975" s="99"/>
      <c r="R975" s="99"/>
      <c r="S975" s="99"/>
      <c r="T975" s="99"/>
      <c r="U975" s="99"/>
      <c r="V975" s="99"/>
      <c r="W975" s="99"/>
      <c r="X975" s="99"/>
      <c r="Y975" s="99"/>
      <c r="Z975" s="99"/>
    </row>
    <row r="976" spans="1:26" ht="12" customHeight="1">
      <c r="A976" s="99"/>
      <c r="B976" s="99"/>
      <c r="C976" s="99"/>
      <c r="D976" s="99"/>
      <c r="E976" s="99"/>
      <c r="F976" s="99"/>
      <c r="G976" s="99"/>
      <c r="H976" s="99"/>
      <c r="I976" s="99"/>
      <c r="J976" s="99"/>
      <c r="K976" s="99"/>
      <c r="L976" s="99"/>
      <c r="M976" s="99"/>
      <c r="N976" s="99"/>
      <c r="O976" s="99"/>
      <c r="P976" s="99"/>
      <c r="Q976" s="99"/>
      <c r="R976" s="99"/>
      <c r="S976" s="99"/>
      <c r="T976" s="99"/>
      <c r="U976" s="99"/>
      <c r="V976" s="99"/>
      <c r="W976" s="99"/>
      <c r="X976" s="99"/>
      <c r="Y976" s="99"/>
      <c r="Z976" s="99"/>
    </row>
    <row r="977" spans="1:26" ht="12" customHeight="1">
      <c r="A977" s="99"/>
      <c r="B977" s="99"/>
      <c r="C977" s="99"/>
      <c r="D977" s="99"/>
      <c r="E977" s="99"/>
      <c r="F977" s="99"/>
      <c r="G977" s="99"/>
      <c r="H977" s="99"/>
      <c r="I977" s="99"/>
      <c r="J977" s="99"/>
      <c r="K977" s="99"/>
      <c r="L977" s="99"/>
      <c r="M977" s="99"/>
      <c r="N977" s="99"/>
      <c r="O977" s="99"/>
      <c r="P977" s="99"/>
      <c r="Q977" s="99"/>
      <c r="R977" s="99"/>
      <c r="S977" s="99"/>
      <c r="T977" s="99"/>
      <c r="U977" s="99"/>
      <c r="V977" s="99"/>
      <c r="W977" s="99"/>
      <c r="X977" s="99"/>
      <c r="Y977" s="99"/>
      <c r="Z977" s="99"/>
    </row>
    <row r="978" spans="1:26" ht="12" customHeight="1">
      <c r="A978" s="99"/>
      <c r="B978" s="99"/>
      <c r="C978" s="99"/>
      <c r="D978" s="99"/>
      <c r="E978" s="99"/>
      <c r="F978" s="99"/>
      <c r="G978" s="99"/>
      <c r="H978" s="99"/>
      <c r="I978" s="99"/>
      <c r="J978" s="99"/>
      <c r="K978" s="99"/>
      <c r="L978" s="99"/>
      <c r="M978" s="99"/>
      <c r="N978" s="99"/>
      <c r="O978" s="99"/>
      <c r="P978" s="99"/>
      <c r="Q978" s="99"/>
      <c r="R978" s="99"/>
      <c r="S978" s="99"/>
      <c r="T978" s="99"/>
      <c r="U978" s="99"/>
      <c r="V978" s="99"/>
      <c r="W978" s="99"/>
      <c r="X978" s="99"/>
      <c r="Y978" s="99"/>
      <c r="Z978" s="99"/>
    </row>
    <row r="979" spans="1:26" ht="12" customHeight="1">
      <c r="A979" s="99"/>
      <c r="B979" s="99"/>
      <c r="C979" s="99"/>
      <c r="D979" s="99"/>
      <c r="E979" s="99"/>
      <c r="F979" s="99"/>
      <c r="G979" s="99"/>
      <c r="H979" s="99"/>
      <c r="I979" s="99"/>
      <c r="J979" s="99"/>
      <c r="K979" s="99"/>
      <c r="L979" s="99"/>
      <c r="M979" s="99"/>
      <c r="N979" s="99"/>
      <c r="O979" s="99"/>
      <c r="P979" s="99"/>
      <c r="Q979" s="99"/>
      <c r="R979" s="99"/>
      <c r="S979" s="99"/>
      <c r="T979" s="99"/>
      <c r="U979" s="99"/>
      <c r="V979" s="99"/>
      <c r="W979" s="99"/>
      <c r="X979" s="99"/>
      <c r="Y979" s="99"/>
      <c r="Z979" s="99"/>
    </row>
    <row r="980" spans="1:26" ht="12" customHeight="1">
      <c r="A980" s="99"/>
      <c r="B980" s="99"/>
      <c r="C980" s="99"/>
      <c r="D980" s="99"/>
      <c r="E980" s="99"/>
      <c r="F980" s="99"/>
      <c r="G980" s="99"/>
      <c r="H980" s="99"/>
      <c r="I980" s="99"/>
      <c r="J980" s="99"/>
      <c r="K980" s="99"/>
      <c r="L980" s="99"/>
      <c r="M980" s="99"/>
      <c r="N980" s="99"/>
      <c r="O980" s="99"/>
      <c r="P980" s="99"/>
      <c r="Q980" s="99"/>
      <c r="R980" s="99"/>
      <c r="S980" s="99"/>
      <c r="T980" s="99"/>
      <c r="U980" s="99"/>
      <c r="V980" s="99"/>
      <c r="W980" s="99"/>
      <c r="X980" s="99"/>
      <c r="Y980" s="99"/>
      <c r="Z980" s="99"/>
    </row>
    <row r="981" spans="1:26" ht="12" customHeight="1">
      <c r="A981" s="99"/>
      <c r="B981" s="99"/>
      <c r="C981" s="99"/>
      <c r="D981" s="99"/>
      <c r="E981" s="99"/>
      <c r="F981" s="99"/>
      <c r="G981" s="99"/>
      <c r="H981" s="99"/>
      <c r="I981" s="99"/>
      <c r="J981" s="99"/>
      <c r="K981" s="99"/>
      <c r="L981" s="99"/>
      <c r="M981" s="99"/>
      <c r="N981" s="99"/>
      <c r="O981" s="99"/>
      <c r="P981" s="99"/>
      <c r="Q981" s="99"/>
      <c r="R981" s="99"/>
      <c r="S981" s="99"/>
      <c r="T981" s="99"/>
      <c r="U981" s="99"/>
      <c r="V981" s="99"/>
      <c r="W981" s="99"/>
      <c r="X981" s="99"/>
      <c r="Y981" s="99"/>
      <c r="Z981" s="99"/>
    </row>
    <row r="982" spans="1:26" ht="12" customHeight="1">
      <c r="A982" s="99"/>
      <c r="B982" s="99"/>
      <c r="C982" s="99"/>
      <c r="D982" s="99"/>
      <c r="E982" s="99"/>
      <c r="F982" s="99"/>
      <c r="G982" s="99"/>
      <c r="H982" s="99"/>
      <c r="I982" s="99"/>
      <c r="J982" s="99"/>
      <c r="K982" s="99"/>
      <c r="L982" s="99"/>
      <c r="M982" s="99"/>
      <c r="N982" s="99"/>
      <c r="O982" s="99"/>
      <c r="P982" s="99"/>
      <c r="Q982" s="99"/>
      <c r="R982" s="99"/>
      <c r="S982" s="99"/>
      <c r="T982" s="99"/>
      <c r="U982" s="99"/>
      <c r="V982" s="99"/>
      <c r="W982" s="99"/>
      <c r="X982" s="99"/>
      <c r="Y982" s="99"/>
      <c r="Z982" s="99"/>
    </row>
    <row r="983" spans="1:26" ht="12" customHeight="1">
      <c r="A983" s="99"/>
      <c r="B983" s="99"/>
      <c r="C983" s="99"/>
      <c r="D983" s="99"/>
      <c r="E983" s="99"/>
      <c r="F983" s="99"/>
      <c r="G983" s="99"/>
      <c r="H983" s="99"/>
      <c r="I983" s="99"/>
      <c r="J983" s="99"/>
      <c r="K983" s="99"/>
      <c r="L983" s="99"/>
      <c r="M983" s="99"/>
      <c r="N983" s="99"/>
      <c r="O983" s="99"/>
      <c r="P983" s="99"/>
      <c r="Q983" s="99"/>
      <c r="R983" s="99"/>
      <c r="S983" s="99"/>
      <c r="T983" s="99"/>
      <c r="U983" s="99"/>
      <c r="V983" s="99"/>
      <c r="W983" s="99"/>
      <c r="X983" s="99"/>
      <c r="Y983" s="99"/>
      <c r="Z983" s="99"/>
    </row>
    <row r="984" spans="1:26" ht="12" customHeight="1">
      <c r="A984" s="99"/>
      <c r="B984" s="99"/>
      <c r="C984" s="99"/>
      <c r="D984" s="99"/>
      <c r="E984" s="99"/>
      <c r="F984" s="99"/>
      <c r="G984" s="99"/>
      <c r="H984" s="99"/>
      <c r="I984" s="99"/>
      <c r="J984" s="99"/>
      <c r="K984" s="99"/>
      <c r="L984" s="99"/>
      <c r="M984" s="99"/>
      <c r="N984" s="99"/>
      <c r="O984" s="99"/>
      <c r="P984" s="99"/>
      <c r="Q984" s="99"/>
      <c r="R984" s="99"/>
      <c r="S984" s="99"/>
      <c r="T984" s="99"/>
      <c r="U984" s="99"/>
      <c r="V984" s="99"/>
      <c r="W984" s="99"/>
      <c r="X984" s="99"/>
      <c r="Y984" s="99"/>
      <c r="Z984" s="99"/>
    </row>
    <row r="985" spans="1:26" ht="12" customHeight="1">
      <c r="A985" s="99"/>
      <c r="B985" s="99"/>
      <c r="C985" s="99"/>
      <c r="D985" s="99"/>
      <c r="E985" s="99"/>
      <c r="F985" s="99"/>
      <c r="G985" s="99"/>
      <c r="H985" s="99"/>
      <c r="I985" s="99"/>
      <c r="J985" s="99"/>
      <c r="K985" s="99"/>
      <c r="L985" s="99"/>
      <c r="M985" s="99"/>
      <c r="N985" s="99"/>
      <c r="O985" s="99"/>
      <c r="P985" s="99"/>
      <c r="Q985" s="99"/>
      <c r="R985" s="99"/>
      <c r="S985" s="99"/>
      <c r="T985" s="99"/>
      <c r="U985" s="99"/>
      <c r="V985" s="99"/>
      <c r="W985" s="99"/>
      <c r="X985" s="99"/>
      <c r="Y985" s="99"/>
      <c r="Z985" s="99"/>
    </row>
    <row r="986" spans="1:26" ht="12" customHeight="1">
      <c r="A986" s="99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</row>
    <row r="987" spans="1:26" ht="12" customHeight="1">
      <c r="A987" s="99"/>
      <c r="B987" s="99"/>
      <c r="C987" s="99"/>
      <c r="D987" s="99"/>
      <c r="E987" s="99"/>
      <c r="F987" s="99"/>
      <c r="G987" s="99"/>
      <c r="H987" s="99"/>
      <c r="I987" s="99"/>
      <c r="J987" s="99"/>
      <c r="K987" s="99"/>
      <c r="L987" s="99"/>
      <c r="M987" s="99"/>
      <c r="N987" s="99"/>
      <c r="O987" s="99"/>
      <c r="P987" s="99"/>
      <c r="Q987" s="99"/>
      <c r="R987" s="99"/>
      <c r="S987" s="99"/>
      <c r="T987" s="99"/>
      <c r="U987" s="99"/>
      <c r="V987" s="99"/>
      <c r="W987" s="99"/>
      <c r="X987" s="99"/>
      <c r="Y987" s="99"/>
      <c r="Z987" s="99"/>
    </row>
    <row r="988" spans="1:26" ht="12" customHeight="1">
      <c r="A988" s="99"/>
      <c r="B988" s="99"/>
      <c r="C988" s="99"/>
      <c r="D988" s="99"/>
      <c r="E988" s="99"/>
      <c r="F988" s="99"/>
      <c r="G988" s="99"/>
      <c r="H988" s="99"/>
      <c r="I988" s="99"/>
      <c r="J988" s="99"/>
      <c r="K988" s="99"/>
      <c r="L988" s="99"/>
      <c r="M988" s="99"/>
      <c r="N988" s="99"/>
      <c r="O988" s="99"/>
      <c r="P988" s="99"/>
      <c r="Q988" s="99"/>
      <c r="R988" s="99"/>
      <c r="S988" s="99"/>
      <c r="T988" s="99"/>
      <c r="U988" s="99"/>
      <c r="V988" s="99"/>
      <c r="W988" s="99"/>
      <c r="X988" s="99"/>
      <c r="Y988" s="99"/>
      <c r="Z988" s="99"/>
    </row>
    <row r="989" spans="1:26" ht="12" customHeight="1">
      <c r="A989" s="99"/>
      <c r="B989" s="99"/>
      <c r="C989" s="99"/>
      <c r="D989" s="99"/>
      <c r="E989" s="99"/>
      <c r="F989" s="99"/>
      <c r="G989" s="99"/>
      <c r="H989" s="99"/>
      <c r="I989" s="99"/>
      <c r="J989" s="99"/>
      <c r="K989" s="99"/>
      <c r="L989" s="99"/>
      <c r="M989" s="99"/>
      <c r="N989" s="99"/>
      <c r="O989" s="99"/>
      <c r="P989" s="99"/>
      <c r="Q989" s="99"/>
      <c r="R989" s="99"/>
      <c r="S989" s="99"/>
      <c r="T989" s="99"/>
      <c r="U989" s="99"/>
      <c r="V989" s="99"/>
      <c r="W989" s="99"/>
      <c r="X989" s="99"/>
      <c r="Y989" s="99"/>
      <c r="Z989" s="99"/>
    </row>
    <row r="990" spans="1:26" ht="12" customHeight="1">
      <c r="A990" s="99"/>
      <c r="B990" s="99"/>
      <c r="C990" s="99"/>
      <c r="D990" s="99"/>
      <c r="E990" s="99"/>
      <c r="F990" s="99"/>
      <c r="G990" s="99"/>
      <c r="H990" s="99"/>
      <c r="I990" s="99"/>
      <c r="J990" s="99"/>
      <c r="K990" s="99"/>
      <c r="L990" s="99"/>
      <c r="M990" s="99"/>
      <c r="N990" s="99"/>
      <c r="O990" s="99"/>
      <c r="P990" s="99"/>
      <c r="Q990" s="99"/>
      <c r="R990" s="99"/>
      <c r="S990" s="99"/>
      <c r="T990" s="99"/>
      <c r="U990" s="99"/>
      <c r="V990" s="99"/>
      <c r="W990" s="99"/>
      <c r="X990" s="99"/>
      <c r="Y990" s="99"/>
      <c r="Z990" s="99"/>
    </row>
    <row r="991" spans="1:26" ht="12" customHeight="1">
      <c r="A991" s="99"/>
      <c r="B991" s="99"/>
      <c r="C991" s="99"/>
      <c r="D991" s="99"/>
      <c r="E991" s="99"/>
      <c r="F991" s="99"/>
      <c r="G991" s="99"/>
      <c r="H991" s="99"/>
      <c r="I991" s="99"/>
      <c r="J991" s="99"/>
      <c r="K991" s="99"/>
      <c r="L991" s="99"/>
      <c r="M991" s="99"/>
      <c r="N991" s="99"/>
      <c r="O991" s="99"/>
      <c r="P991" s="99"/>
      <c r="Q991" s="99"/>
      <c r="R991" s="99"/>
      <c r="S991" s="99"/>
      <c r="T991" s="99"/>
      <c r="U991" s="99"/>
      <c r="V991" s="99"/>
      <c r="W991" s="99"/>
      <c r="X991" s="99"/>
      <c r="Y991" s="99"/>
      <c r="Z991" s="99"/>
    </row>
    <row r="992" spans="1:26" ht="12" customHeight="1">
      <c r="A992" s="99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</row>
    <row r="993" spans="1:26" ht="12" customHeight="1">
      <c r="A993" s="99"/>
      <c r="B993" s="99"/>
      <c r="C993" s="99"/>
      <c r="D993" s="99"/>
      <c r="E993" s="99"/>
      <c r="F993" s="99"/>
      <c r="G993" s="99"/>
      <c r="H993" s="99"/>
      <c r="I993" s="99"/>
      <c r="J993" s="99"/>
      <c r="K993" s="99"/>
      <c r="L993" s="99"/>
      <c r="M993" s="99"/>
      <c r="N993" s="99"/>
      <c r="O993" s="99"/>
      <c r="P993" s="99"/>
      <c r="Q993" s="99"/>
      <c r="R993" s="99"/>
      <c r="S993" s="99"/>
      <c r="T993" s="99"/>
      <c r="U993" s="99"/>
      <c r="V993" s="99"/>
      <c r="W993" s="99"/>
      <c r="X993" s="99"/>
      <c r="Y993" s="99"/>
      <c r="Z993" s="99"/>
    </row>
    <row r="994" spans="1:26" ht="12" customHeight="1">
      <c r="A994" s="99"/>
      <c r="B994" s="99"/>
      <c r="C994" s="99"/>
      <c r="D994" s="99"/>
      <c r="E994" s="99"/>
      <c r="F994" s="99"/>
      <c r="G994" s="99"/>
      <c r="H994" s="99"/>
      <c r="I994" s="99"/>
      <c r="J994" s="99"/>
      <c r="K994" s="99"/>
      <c r="L994" s="99"/>
      <c r="M994" s="99"/>
      <c r="N994" s="99"/>
      <c r="O994" s="99"/>
      <c r="P994" s="99"/>
      <c r="Q994" s="99"/>
      <c r="R994" s="99"/>
      <c r="S994" s="99"/>
      <c r="T994" s="99"/>
      <c r="U994" s="99"/>
      <c r="V994" s="99"/>
      <c r="W994" s="99"/>
      <c r="X994" s="99"/>
      <c r="Y994" s="99"/>
      <c r="Z994" s="99"/>
    </row>
    <row r="995" spans="1:26" ht="12" customHeight="1">
      <c r="A995" s="99"/>
      <c r="B995" s="99"/>
      <c r="C995" s="99"/>
      <c r="D995" s="99"/>
      <c r="E995" s="99"/>
      <c r="F995" s="99"/>
      <c r="G995" s="99"/>
      <c r="H995" s="99"/>
      <c r="I995" s="99"/>
      <c r="J995" s="99"/>
      <c r="K995" s="99"/>
      <c r="L995" s="99"/>
      <c r="M995" s="99"/>
      <c r="N995" s="99"/>
      <c r="O995" s="99"/>
      <c r="P995" s="99"/>
      <c r="Q995" s="99"/>
      <c r="R995" s="99"/>
      <c r="S995" s="99"/>
      <c r="T995" s="99"/>
      <c r="U995" s="99"/>
      <c r="V995" s="99"/>
      <c r="W995" s="99"/>
      <c r="X995" s="99"/>
      <c r="Y995" s="99"/>
      <c r="Z995" s="99"/>
    </row>
    <row r="996" spans="1:26" ht="12" customHeight="1">
      <c r="A996" s="99"/>
      <c r="B996" s="99"/>
      <c r="C996" s="99"/>
      <c r="D996" s="99"/>
      <c r="E996" s="99"/>
      <c r="F996" s="99"/>
      <c r="G996" s="99"/>
      <c r="H996" s="99"/>
      <c r="I996" s="99"/>
      <c r="J996" s="99"/>
      <c r="K996" s="99"/>
      <c r="L996" s="99"/>
      <c r="M996" s="99"/>
      <c r="N996" s="99"/>
      <c r="O996" s="99"/>
      <c r="P996" s="99"/>
      <c r="Q996" s="99"/>
      <c r="R996" s="99"/>
      <c r="S996" s="99"/>
      <c r="T996" s="99"/>
      <c r="U996" s="99"/>
      <c r="V996" s="99"/>
      <c r="W996" s="99"/>
      <c r="X996" s="99"/>
      <c r="Y996" s="99"/>
      <c r="Z996" s="99"/>
    </row>
    <row r="997" spans="1:26" ht="12" customHeight="1">
      <c r="A997" s="99"/>
      <c r="B997" s="99"/>
      <c r="C997" s="99"/>
      <c r="D997" s="99"/>
      <c r="E997" s="99"/>
      <c r="F997" s="99"/>
      <c r="G997" s="99"/>
      <c r="H997" s="99"/>
      <c r="I997" s="99"/>
      <c r="J997" s="99"/>
      <c r="K997" s="99"/>
      <c r="L997" s="99"/>
      <c r="M997" s="99"/>
      <c r="N997" s="99"/>
      <c r="O997" s="99"/>
      <c r="P997" s="99"/>
      <c r="Q997" s="99"/>
      <c r="R997" s="99"/>
      <c r="S997" s="99"/>
      <c r="T997" s="99"/>
      <c r="U997" s="99"/>
      <c r="V997" s="99"/>
      <c r="W997" s="99"/>
      <c r="X997" s="99"/>
      <c r="Y997" s="99"/>
      <c r="Z997" s="99"/>
    </row>
    <row r="998" spans="1:26" ht="12" customHeight="1">
      <c r="A998" s="99"/>
      <c r="B998" s="99"/>
      <c r="C998" s="99"/>
      <c r="D998" s="99"/>
      <c r="E998" s="99"/>
      <c r="F998" s="99"/>
      <c r="G998" s="99"/>
      <c r="H998" s="99"/>
      <c r="I998" s="99"/>
      <c r="J998" s="99"/>
      <c r="K998" s="99"/>
      <c r="L998" s="99"/>
      <c r="M998" s="99"/>
      <c r="N998" s="99"/>
      <c r="O998" s="99"/>
      <c r="P998" s="99"/>
      <c r="Q998" s="99"/>
      <c r="R998" s="99"/>
      <c r="S998" s="99"/>
      <c r="T998" s="99"/>
      <c r="U998" s="99"/>
      <c r="V998" s="99"/>
      <c r="W998" s="99"/>
      <c r="X998" s="99"/>
      <c r="Y998" s="99"/>
      <c r="Z998" s="99"/>
    </row>
    <row r="999" spans="1:26" ht="12" customHeight="1">
      <c r="A999" s="99"/>
      <c r="B999" s="99"/>
      <c r="C999" s="99"/>
      <c r="D999" s="99"/>
      <c r="E999" s="99"/>
      <c r="F999" s="99"/>
      <c r="G999" s="99"/>
      <c r="H999" s="99"/>
      <c r="I999" s="99"/>
      <c r="J999" s="99"/>
      <c r="K999" s="99"/>
      <c r="L999" s="99"/>
      <c r="M999" s="99"/>
      <c r="N999" s="99"/>
      <c r="O999" s="99"/>
      <c r="P999" s="99"/>
      <c r="Q999" s="99"/>
      <c r="R999" s="99"/>
      <c r="S999" s="99"/>
      <c r="T999" s="99"/>
      <c r="U999" s="99"/>
      <c r="V999" s="99"/>
      <c r="W999" s="99"/>
      <c r="X999" s="99"/>
      <c r="Y999" s="99"/>
      <c r="Z999" s="99"/>
    </row>
    <row r="1000" spans="1:26" ht="12" customHeight="1">
      <c r="A1000" s="99"/>
      <c r="B1000" s="99"/>
      <c r="C1000" s="99"/>
      <c r="D1000" s="99"/>
      <c r="E1000" s="99"/>
      <c r="F1000" s="99"/>
      <c r="G1000" s="99"/>
      <c r="H1000" s="99"/>
      <c r="I1000" s="99"/>
      <c r="J1000" s="99"/>
      <c r="K1000" s="99"/>
      <c r="L1000" s="99"/>
      <c r="M1000" s="99"/>
      <c r="N1000" s="99"/>
      <c r="O1000" s="99"/>
      <c r="P1000" s="99"/>
      <c r="Q1000" s="99"/>
      <c r="R1000" s="99"/>
      <c r="S1000" s="99"/>
      <c r="T1000" s="99"/>
      <c r="U1000" s="99"/>
      <c r="V1000" s="99"/>
      <c r="W1000" s="99"/>
      <c r="X1000" s="99"/>
      <c r="Y1000" s="99"/>
      <c r="Z1000" s="99"/>
    </row>
  </sheetData>
  <mergeCells count="6">
    <mergeCell ref="B11:D11"/>
    <mergeCell ref="A1:E1"/>
    <mergeCell ref="A3:E3"/>
    <mergeCell ref="A5:E5"/>
    <mergeCell ref="A7:E7"/>
    <mergeCell ref="A9:E9"/>
  </mergeCells>
  <dataValidations count="1">
    <dataValidation type="list" allowBlank="1" showInputMessage="1" showErrorMessage="1" errorTitle="Invalid Input" error="Input an accepted Town Budget Type.&#10;&#10;Use the drop down to select the Town Budget Type for your convenience.&#10;&#10;To edit the drop down, go to the &quot;Data&quot; tab and select &quot;Data Validation&quot; under the &quot;Data Tools&quot; section." promptTitle="Input Town Budget Type" prompt="Town Budget Types include Tentative Town Budget, Preliminary Town Budget, and Adopted Town Budget.&#10;&#10;Use the drop down to select the Town Budget Type for your convenience." sqref="A1:E1">
      <formula1>"TENTATIVE TOWN BUDGET,PRELIMINARY TOWN BUDGET,ADOPTED TOWN BUDGET"</formula1>
    </dataValidation>
  </dataValidations>
  <printOptions horizontalCentered="1" verticalCentered="1"/>
  <pageMargins left="0.75" right="0.75" top="1" bottom="1" header="0.5" footer="0.5"/>
  <pageSetup scale="88" fitToHeight="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"/>
  <sheetViews>
    <sheetView tabSelected="1" topLeftCell="B10" zoomScale="80" zoomScaleNormal="80" workbookViewId="0">
      <selection activeCell="B7" sqref="B7"/>
    </sheetView>
  </sheetViews>
  <sheetFormatPr defaultColWidth="8.7109375" defaultRowHeight="15"/>
  <cols>
    <col min="1" max="1" width="8.28515625" style="13" customWidth="1"/>
    <col min="2" max="2" width="49.85546875" style="13" customWidth="1"/>
    <col min="3" max="3" width="20.7109375" style="13" bestFit="1" customWidth="1"/>
    <col min="4" max="4" width="2.28515625" style="29" customWidth="1"/>
    <col min="5" max="5" width="19" style="13" bestFit="1" customWidth="1"/>
    <col min="6" max="6" width="2.28515625" style="29" customWidth="1"/>
    <col min="7" max="7" width="16.42578125" style="13" bestFit="1" customWidth="1"/>
    <col min="8" max="8" width="2.28515625" style="29" customWidth="1"/>
    <col min="9" max="9" width="16.28515625" style="13" bestFit="1" customWidth="1"/>
    <col min="10" max="10" width="5.28515625" style="13" customWidth="1"/>
    <col min="11" max="11" width="17.7109375" style="13" customWidth="1"/>
    <col min="12" max="12" width="2.7109375" style="13" customWidth="1"/>
    <col min="13" max="13" width="17.42578125" style="33" customWidth="1"/>
    <col min="14" max="14" width="16.42578125" style="13" customWidth="1"/>
    <col min="15" max="15" width="20.140625" style="70" customWidth="1"/>
    <col min="16" max="16" width="17.7109375" style="13" customWidth="1"/>
    <col min="17" max="17" width="18.5703125" style="13" customWidth="1"/>
    <col min="18" max="18" width="8.7109375" style="4" customWidth="1"/>
    <col min="19" max="16384" width="8.7109375" style="4"/>
  </cols>
  <sheetData>
    <row r="1" spans="1:16" ht="26.25">
      <c r="A1" s="129" t="s">
        <v>223</v>
      </c>
      <c r="B1" s="129"/>
      <c r="C1" s="129"/>
      <c r="D1" s="129"/>
      <c r="E1" s="129"/>
      <c r="F1" s="129"/>
      <c r="G1" s="129"/>
      <c r="H1" s="129"/>
      <c r="I1" s="129"/>
      <c r="J1" s="74"/>
    </row>
    <row r="2" spans="1:16" ht="26.25">
      <c r="A2" s="130" t="str">
        <f>Cover!A3&amp;" "&amp;Cover!A1</f>
        <v>2023 TENTATIVE TOWN BUDGET</v>
      </c>
      <c r="B2" s="130"/>
      <c r="C2" s="130"/>
      <c r="D2" s="130"/>
      <c r="E2" s="130"/>
      <c r="F2" s="130"/>
      <c r="G2" s="130"/>
      <c r="H2" s="130"/>
      <c r="I2" s="130"/>
      <c r="J2" s="75"/>
    </row>
    <row r="3" spans="1:16" ht="15.75">
      <c r="B3" s="116"/>
    </row>
    <row r="4" spans="1:16" ht="15.75">
      <c r="A4" s="15"/>
      <c r="B4" s="116">
        <v>44845</v>
      </c>
      <c r="C4" s="17"/>
      <c r="D4" s="16"/>
      <c r="E4" s="15"/>
      <c r="F4" s="16"/>
      <c r="G4" s="15"/>
      <c r="H4" s="16"/>
      <c r="I4" s="15"/>
      <c r="J4" s="15"/>
      <c r="K4" s="131" t="s">
        <v>174</v>
      </c>
      <c r="L4" s="131"/>
      <c r="M4" s="131"/>
      <c r="N4" s="131"/>
      <c r="O4" s="131"/>
    </row>
    <row r="5" spans="1:16">
      <c r="A5" s="15"/>
      <c r="B5" s="15"/>
      <c r="C5" s="15"/>
      <c r="D5" s="16"/>
      <c r="E5" s="15"/>
      <c r="F5" s="16"/>
      <c r="G5" s="15"/>
      <c r="H5" s="16"/>
      <c r="I5" s="15"/>
      <c r="J5" s="15"/>
    </row>
    <row r="6" spans="1:16" ht="15.75">
      <c r="A6" s="18"/>
      <c r="B6" s="19"/>
      <c r="C6" s="20" t="s">
        <v>2</v>
      </c>
      <c r="D6" s="21"/>
      <c r="E6" s="20" t="s">
        <v>3</v>
      </c>
      <c r="F6" s="22"/>
      <c r="G6" s="20" t="s">
        <v>3</v>
      </c>
      <c r="H6" s="21"/>
      <c r="I6" s="20" t="s">
        <v>4</v>
      </c>
      <c r="J6" s="20"/>
      <c r="K6" s="67" t="s">
        <v>260</v>
      </c>
      <c r="L6" s="67"/>
      <c r="N6" s="34"/>
    </row>
    <row r="7" spans="1:16" ht="15.75">
      <c r="A7" s="19"/>
      <c r="B7" s="19"/>
      <c r="C7" s="20" t="s">
        <v>5</v>
      </c>
      <c r="D7" s="21"/>
      <c r="E7" s="20" t="s">
        <v>6</v>
      </c>
      <c r="F7" s="22"/>
      <c r="G7" s="20" t="s">
        <v>7</v>
      </c>
      <c r="H7" s="21"/>
      <c r="I7" s="20" t="s">
        <v>8</v>
      </c>
      <c r="J7" s="20"/>
      <c r="K7" s="67" t="s">
        <v>172</v>
      </c>
      <c r="L7" s="67"/>
      <c r="M7" s="34">
        <v>2023</v>
      </c>
      <c r="N7" s="67" t="s">
        <v>261</v>
      </c>
      <c r="O7" s="71" t="s">
        <v>259</v>
      </c>
    </row>
    <row r="8" spans="1:16" ht="15.75">
      <c r="A8" s="23" t="s">
        <v>9</v>
      </c>
      <c r="B8" s="24" t="s">
        <v>10</v>
      </c>
      <c r="C8" s="25" t="s">
        <v>11</v>
      </c>
      <c r="D8" s="21"/>
      <c r="E8" s="25" t="s">
        <v>12</v>
      </c>
      <c r="F8" s="22"/>
      <c r="G8" s="25" t="s">
        <v>13</v>
      </c>
      <c r="H8" s="21"/>
      <c r="I8" s="25" t="s">
        <v>14</v>
      </c>
      <c r="J8" s="22"/>
      <c r="K8" s="26" t="s">
        <v>173</v>
      </c>
      <c r="L8" s="77"/>
      <c r="M8" s="69" t="s">
        <v>15</v>
      </c>
      <c r="N8" s="26" t="s">
        <v>16</v>
      </c>
      <c r="O8" s="72" t="s">
        <v>16</v>
      </c>
    </row>
    <row r="9" spans="1:16">
      <c r="A9" s="15"/>
      <c r="B9" s="15"/>
      <c r="C9" s="15"/>
      <c r="D9" s="16"/>
      <c r="E9" s="15"/>
      <c r="F9" s="16"/>
      <c r="G9" s="15"/>
      <c r="H9" s="16"/>
      <c r="I9" s="15"/>
      <c r="J9" s="15"/>
    </row>
    <row r="10" spans="1:16">
      <c r="A10" s="27" t="s">
        <v>17</v>
      </c>
      <c r="B10" s="27" t="s">
        <v>180</v>
      </c>
      <c r="C10" s="66">
        <f>+'General A - App'!F215</f>
        <v>287133.93</v>
      </c>
      <c r="D10" s="58"/>
      <c r="E10" s="66">
        <f>+'General A - Rev'!F70</f>
        <v>227499</v>
      </c>
      <c r="F10" s="78"/>
      <c r="G10" s="79"/>
      <c r="H10" s="78" t="s">
        <v>18</v>
      </c>
      <c r="I10" s="80">
        <f>+C10-E10-G10</f>
        <v>59634.929999999993</v>
      </c>
      <c r="J10" s="19"/>
      <c r="K10" s="33">
        <v>234422</v>
      </c>
      <c r="M10" s="33">
        <v>71576254</v>
      </c>
      <c r="N10" s="14">
        <f>+I10/(+M10/1000)</f>
        <v>0.83316640180694557</v>
      </c>
      <c r="O10" s="14">
        <f>+K10/(+M28/1000)</f>
        <v>3.2742371760801485</v>
      </c>
      <c r="P10" s="114">
        <f>+N10-O10</f>
        <v>-2.4410707742732027</v>
      </c>
    </row>
    <row r="11" spans="1:16">
      <c r="B11" s="28"/>
      <c r="C11" s="59"/>
      <c r="D11" s="58"/>
      <c r="E11" s="79"/>
      <c r="F11" s="73"/>
      <c r="G11" s="79"/>
      <c r="H11" s="78" t="s">
        <v>18</v>
      </c>
      <c r="I11" s="80"/>
      <c r="J11" s="19"/>
      <c r="K11" s="33"/>
      <c r="P11" s="114"/>
    </row>
    <row r="12" spans="1:16">
      <c r="A12" s="19" t="s">
        <v>19</v>
      </c>
      <c r="B12" s="60" t="s">
        <v>181</v>
      </c>
      <c r="C12" s="65">
        <f>+'Highway DA - App'!F86</f>
        <v>635478.85</v>
      </c>
      <c r="D12" s="60"/>
      <c r="E12" s="65">
        <f>+'Highway DA -Rev'!F43</f>
        <v>333000</v>
      </c>
      <c r="F12" s="73"/>
      <c r="G12" s="81">
        <v>0</v>
      </c>
      <c r="H12" s="73" t="s">
        <v>18</v>
      </c>
      <c r="I12" s="82">
        <f>+C12-E12-G12</f>
        <v>302478.84999999998</v>
      </c>
      <c r="J12" s="21"/>
      <c r="K12" s="33">
        <v>490468</v>
      </c>
      <c r="M12" s="33">
        <v>71576254</v>
      </c>
      <c r="N12" s="30">
        <f>+I12/(+M12/1000)</f>
        <v>4.225966477653329</v>
      </c>
      <c r="O12" s="30">
        <f>+K12/(+M28/1000)</f>
        <v>6.8505027654301998</v>
      </c>
      <c r="P12" s="114">
        <f>+N12-O12</f>
        <v>-2.6245362877768708</v>
      </c>
    </row>
    <row r="13" spans="1:16">
      <c r="A13" s="19"/>
      <c r="B13" s="19"/>
      <c r="C13" s="59"/>
      <c r="D13" s="60"/>
      <c r="E13" s="79"/>
      <c r="F13" s="73"/>
      <c r="G13" s="79"/>
      <c r="H13" s="73" t="s">
        <v>18</v>
      </c>
      <c r="I13" s="80"/>
      <c r="J13" s="19"/>
      <c r="K13" s="33"/>
      <c r="P13" s="114"/>
    </row>
    <row r="14" spans="1:16" ht="15.75">
      <c r="A14" s="133" t="s">
        <v>20</v>
      </c>
      <c r="B14" s="133"/>
      <c r="C14" s="106">
        <f>SUM(C10:C12)</f>
        <v>922612.78</v>
      </c>
      <c r="D14" s="107"/>
      <c r="E14" s="106">
        <f t="shared" ref="E14:G14" si="0">SUM(E10:E12)</f>
        <v>560499</v>
      </c>
      <c r="F14" s="108"/>
      <c r="G14" s="106">
        <f t="shared" si="0"/>
        <v>0</v>
      </c>
      <c r="H14" s="108"/>
      <c r="I14" s="109">
        <f>+C14-E14-G14</f>
        <v>362113.78</v>
      </c>
      <c r="J14" s="76"/>
      <c r="K14" s="88">
        <f>SUM(K10:K12)</f>
        <v>724890</v>
      </c>
      <c r="L14" s="15"/>
      <c r="N14" s="30">
        <f>SUM(N10:N12)</f>
        <v>5.0591328794602743</v>
      </c>
      <c r="O14" s="30">
        <f>SUM(O10:O12)</f>
        <v>10.124739941510349</v>
      </c>
      <c r="P14" s="114">
        <f>+N14-O14</f>
        <v>-5.0656070620500744</v>
      </c>
    </row>
    <row r="15" spans="1:16">
      <c r="A15" s="15"/>
      <c r="B15" s="15"/>
      <c r="C15" s="27"/>
      <c r="D15" s="60"/>
      <c r="E15" s="27"/>
      <c r="F15" s="60"/>
      <c r="G15" s="27"/>
      <c r="H15" s="60"/>
      <c r="K15" s="33">
        <f>+I14-K14</f>
        <v>-362776.22</v>
      </c>
      <c r="P15" s="95">
        <f>+P14/O14</f>
        <v>-0.5003197209324487</v>
      </c>
    </row>
    <row r="16" spans="1:16">
      <c r="A16" s="134" t="s">
        <v>21</v>
      </c>
      <c r="B16" s="134"/>
      <c r="C16" s="62"/>
      <c r="D16" s="60"/>
      <c r="E16" s="62"/>
      <c r="F16" s="60"/>
      <c r="G16" s="62"/>
      <c r="H16" s="60"/>
      <c r="I16" s="15"/>
      <c r="J16" s="15"/>
      <c r="K16" s="33"/>
    </row>
    <row r="17" spans="1:15">
      <c r="A17" s="31"/>
      <c r="B17" s="31"/>
      <c r="C17" s="62"/>
      <c r="D17" s="60"/>
      <c r="E17" s="62"/>
      <c r="F17" s="60"/>
      <c r="G17" s="62"/>
      <c r="H17" s="60"/>
      <c r="I17" s="15"/>
      <c r="J17" s="15"/>
      <c r="K17" s="33"/>
    </row>
    <row r="18" spans="1:15">
      <c r="A18" s="15" t="s">
        <v>22</v>
      </c>
      <c r="B18" s="15" t="s">
        <v>179</v>
      </c>
      <c r="C18" s="65">
        <f>+'Lighting District'!F12</f>
        <v>2500</v>
      </c>
      <c r="D18" s="60"/>
      <c r="E18" s="65"/>
      <c r="F18" s="73"/>
      <c r="G18" s="85"/>
      <c r="H18" s="73"/>
      <c r="I18" s="82">
        <f>+C18-E18-G18</f>
        <v>2500</v>
      </c>
      <c r="J18" s="19"/>
      <c r="K18" s="33">
        <v>3500</v>
      </c>
      <c r="M18" s="33">
        <v>4101001</v>
      </c>
      <c r="N18" s="14">
        <f>+I18/(+M18/1000)</f>
        <v>0.60960726417769706</v>
      </c>
      <c r="O18" s="14">
        <f>+K18/(+N28/1000)</f>
        <v>0.85100009531201071</v>
      </c>
    </row>
    <row r="19" spans="1:15">
      <c r="A19" s="15"/>
      <c r="B19" s="15"/>
      <c r="C19" s="84"/>
      <c r="D19" s="60"/>
      <c r="E19" s="84"/>
      <c r="F19" s="73"/>
      <c r="G19" s="84"/>
      <c r="H19" s="73"/>
      <c r="I19" s="80"/>
      <c r="J19" s="19"/>
      <c r="K19" s="33"/>
    </row>
    <row r="20" spans="1:15" ht="16.5" thickBot="1">
      <c r="A20" s="132" t="s">
        <v>23</v>
      </c>
      <c r="B20" s="132"/>
      <c r="C20" s="110">
        <f>SUM(C14:C19)</f>
        <v>925112.78</v>
      </c>
      <c r="D20" s="61"/>
      <c r="E20" s="110">
        <f>SUM(E14,E18:E19)</f>
        <v>560499</v>
      </c>
      <c r="F20" s="83"/>
      <c r="G20" s="110">
        <f>SUM(G14:G19)</f>
        <v>0</v>
      </c>
      <c r="H20" s="83"/>
      <c r="I20" s="111">
        <f>+C20-E20-G20</f>
        <v>364613.78</v>
      </c>
      <c r="J20" s="21"/>
      <c r="K20" s="33">
        <f>SUM(K14:K19)</f>
        <v>365613.78</v>
      </c>
      <c r="M20" s="93"/>
      <c r="N20" s="94" t="s">
        <v>264</v>
      </c>
    </row>
    <row r="21" spans="1:15" ht="15.75">
      <c r="A21" s="15"/>
      <c r="B21" s="32"/>
      <c r="C21" s="66"/>
      <c r="D21" s="60"/>
      <c r="E21" s="84"/>
      <c r="F21" s="86"/>
      <c r="G21" s="84"/>
      <c r="H21" s="73"/>
      <c r="I21" s="88"/>
      <c r="J21" s="15"/>
      <c r="K21" s="33"/>
    </row>
    <row r="22" spans="1:15">
      <c r="A22" s="135" t="s">
        <v>24</v>
      </c>
      <c r="B22" s="135"/>
      <c r="C22" s="84"/>
      <c r="D22" s="63"/>
      <c r="E22" s="84"/>
      <c r="F22" s="86"/>
      <c r="G22" s="84"/>
      <c r="H22" s="73"/>
      <c r="I22" s="88"/>
      <c r="J22" s="15"/>
      <c r="K22" s="33"/>
    </row>
    <row r="23" spans="1:15" ht="15.75">
      <c r="A23" s="15"/>
      <c r="B23" s="32"/>
      <c r="C23" s="84"/>
      <c r="D23" s="63"/>
      <c r="E23" s="84"/>
      <c r="F23" s="86"/>
      <c r="G23" s="84"/>
      <c r="H23" s="73"/>
      <c r="I23" s="88"/>
      <c r="J23" s="15"/>
      <c r="K23" s="33"/>
    </row>
    <row r="24" spans="1:15">
      <c r="A24" s="15"/>
      <c r="B24" s="15" t="s">
        <v>178</v>
      </c>
      <c r="C24" s="85">
        <v>0</v>
      </c>
      <c r="D24" s="63"/>
      <c r="E24" s="85">
        <v>0</v>
      </c>
      <c r="F24" s="86"/>
      <c r="G24" s="85">
        <v>0</v>
      </c>
      <c r="H24" s="73"/>
      <c r="I24" s="82">
        <f>+C24-E24-G24</f>
        <v>0</v>
      </c>
      <c r="J24" s="21"/>
      <c r="K24" s="33">
        <v>88773</v>
      </c>
      <c r="M24" s="33">
        <v>78274163</v>
      </c>
      <c r="N24" s="14">
        <f>+I24/(+M24/1000)</f>
        <v>0</v>
      </c>
      <c r="O24" s="14">
        <f>+K24/(+O28/1000)</f>
        <v>1.1332863931768073</v>
      </c>
    </row>
    <row r="25" spans="1:15" ht="15.75" thickBot="1">
      <c r="A25" s="15"/>
      <c r="B25" s="15"/>
      <c r="C25" s="86"/>
      <c r="D25" s="63"/>
      <c r="E25" s="86"/>
      <c r="F25" s="86"/>
      <c r="G25" s="86"/>
      <c r="H25" s="86"/>
      <c r="I25" s="89"/>
      <c r="J25" s="16"/>
      <c r="K25" s="33"/>
    </row>
    <row r="26" spans="1:15" ht="31.15" customHeight="1" thickBot="1">
      <c r="A26" s="132" t="s">
        <v>25</v>
      </c>
      <c r="B26" s="132"/>
      <c r="C26" s="87">
        <f>SUM(C20:C24)</f>
        <v>925112.78</v>
      </c>
      <c r="D26" s="64"/>
      <c r="E26" s="87">
        <f>SUM(E20:E25)</f>
        <v>560499</v>
      </c>
      <c r="F26" s="90"/>
      <c r="G26" s="87">
        <f>SUM(G20:G24)</f>
        <v>0</v>
      </c>
      <c r="H26" s="90"/>
      <c r="I26" s="91">
        <f>SUM(I20:I24)</f>
        <v>364613.78</v>
      </c>
      <c r="J26" s="76"/>
      <c r="M26" s="136" t="s">
        <v>262</v>
      </c>
      <c r="N26" s="137"/>
      <c r="O26" s="138"/>
    </row>
    <row r="27" spans="1:15" ht="16.5" thickTop="1">
      <c r="A27" s="113"/>
      <c r="B27" s="113"/>
      <c r="C27" s="90"/>
      <c r="D27" s="64"/>
      <c r="E27" s="90"/>
      <c r="F27" s="90"/>
      <c r="G27" s="90"/>
      <c r="H27" s="90"/>
      <c r="I27" s="117"/>
      <c r="J27" s="76"/>
      <c r="M27" s="119" t="s">
        <v>268</v>
      </c>
      <c r="N27" s="120" t="s">
        <v>269</v>
      </c>
      <c r="O27" s="121" t="s">
        <v>270</v>
      </c>
    </row>
    <row r="28" spans="1:15" ht="15.75" thickBot="1">
      <c r="A28" s="15"/>
      <c r="B28" s="15"/>
      <c r="C28" s="15"/>
      <c r="D28" s="16"/>
      <c r="E28" s="15"/>
      <c r="F28" s="16"/>
      <c r="G28" s="15"/>
      <c r="H28" s="16"/>
      <c r="I28" s="15"/>
      <c r="J28" s="15"/>
      <c r="M28" s="118">
        <v>71595913</v>
      </c>
      <c r="N28" s="123">
        <v>4112808</v>
      </c>
      <c r="O28" s="122">
        <v>78332362</v>
      </c>
    </row>
    <row r="29" spans="1:15">
      <c r="A29" s="15"/>
      <c r="B29" s="15"/>
      <c r="C29" s="15"/>
      <c r="D29" s="16"/>
      <c r="E29" s="15"/>
      <c r="F29" s="16"/>
      <c r="G29" s="15"/>
      <c r="H29" s="16"/>
      <c r="I29" s="15"/>
      <c r="J29" s="15"/>
      <c r="M29" s="43"/>
    </row>
    <row r="30" spans="1:15" ht="15.75">
      <c r="N30" s="128" t="s">
        <v>267</v>
      </c>
      <c r="O30" s="128"/>
    </row>
    <row r="31" spans="1:15">
      <c r="N31" s="115"/>
      <c r="O31" s="115"/>
    </row>
    <row r="32" spans="1:15">
      <c r="M32" s="33" t="s">
        <v>265</v>
      </c>
      <c r="N32" s="33">
        <v>150000</v>
      </c>
      <c r="O32" s="33">
        <v>150000</v>
      </c>
    </row>
    <row r="34" spans="13:16">
      <c r="M34" s="33" t="s">
        <v>266</v>
      </c>
      <c r="N34" s="30">
        <f>+N14</f>
        <v>5.0591328794602743</v>
      </c>
      <c r="O34" s="30">
        <f>+O14</f>
        <v>10.124739941510349</v>
      </c>
      <c r="P34" s="14">
        <f>+N34-O34</f>
        <v>-5.0656070620500744</v>
      </c>
    </row>
    <row r="36" spans="13:16">
      <c r="N36" s="13">
        <f>+N32*N34/1000</f>
        <v>758.86993191904116</v>
      </c>
      <c r="O36" s="13">
        <f>+O32*O34/1000</f>
        <v>1518.7109912265523</v>
      </c>
      <c r="P36" s="13">
        <f>+N36-O36</f>
        <v>-759.84105930751116</v>
      </c>
    </row>
  </sheetData>
  <mergeCells count="10">
    <mergeCell ref="N30:O30"/>
    <mergeCell ref="A1:I1"/>
    <mergeCell ref="A2:I2"/>
    <mergeCell ref="K4:O4"/>
    <mergeCell ref="A20:B20"/>
    <mergeCell ref="A26:B26"/>
    <mergeCell ref="A14:B14"/>
    <mergeCell ref="A16:B16"/>
    <mergeCell ref="A22:B22"/>
    <mergeCell ref="M26:O26"/>
  </mergeCells>
  <printOptions horizontalCentered="1"/>
  <pageMargins left="0.75" right="0.75" top="1" bottom="1" header="0.5" footer="0.5"/>
  <pageSetup scale="65" fitToHeight="0" orientation="portrait" r:id="rId1"/>
  <headerFooter scaleWithDoc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1"/>
  <sheetViews>
    <sheetView topLeftCell="A98" zoomScaleSheetLayoutView="100" workbookViewId="0">
      <selection activeCell="F41" sqref="F41"/>
    </sheetView>
  </sheetViews>
  <sheetFormatPr defaultColWidth="8.7109375" defaultRowHeight="15"/>
  <cols>
    <col min="1" max="1" width="41.5703125" style="5" customWidth="1"/>
    <col min="2" max="2" width="10" style="12" customWidth="1"/>
    <col min="3" max="6" width="13.7109375" style="5" customWidth="1"/>
    <col min="7" max="7" width="8.7109375" style="5" customWidth="1"/>
    <col min="8" max="8" width="27.7109375" style="1" customWidth="1"/>
    <col min="9" max="9" width="10.28515625" style="1" bestFit="1" customWidth="1"/>
    <col min="10" max="16384" width="8.7109375" style="1"/>
  </cols>
  <sheetData>
    <row r="1" spans="1:8" ht="15.6" customHeight="1">
      <c r="A1" s="140" t="str">
        <f>+Summary!A1</f>
        <v>TOWN OF FARMERSVILLE, NEW YORK</v>
      </c>
      <c r="B1" s="140"/>
      <c r="C1" s="140"/>
      <c r="D1" s="140"/>
      <c r="E1" s="140"/>
      <c r="F1" s="140"/>
      <c r="G1" s="103"/>
      <c r="H1" s="3"/>
    </row>
    <row r="2" spans="1:8" ht="15.6" customHeight="1">
      <c r="A2" s="139"/>
      <c r="B2" s="139"/>
      <c r="C2" s="139"/>
      <c r="D2" s="139"/>
      <c r="E2" s="103"/>
      <c r="F2" s="103"/>
      <c r="G2" s="103"/>
      <c r="H2" s="3"/>
    </row>
    <row r="3" spans="1:8" ht="15.6" customHeight="1">
      <c r="A3" s="92"/>
      <c r="B3" s="68"/>
      <c r="C3" s="68"/>
      <c r="D3" s="68"/>
      <c r="H3" s="3"/>
    </row>
    <row r="4" spans="1:8" ht="15.75">
      <c r="A4" s="68"/>
      <c r="B4" s="68"/>
      <c r="C4" s="68"/>
      <c r="D4" s="68"/>
      <c r="H4" s="3"/>
    </row>
    <row r="5" spans="1:8" ht="15.75">
      <c r="A5" s="6" t="s">
        <v>26</v>
      </c>
      <c r="C5" s="67"/>
      <c r="D5" s="67" t="s">
        <v>27</v>
      </c>
      <c r="E5" s="67" t="s">
        <v>28</v>
      </c>
      <c r="F5" s="7" t="str">
        <f>PROPER(LEFT(Cover!A1,FIND(" ",Cover!A1,1)))</f>
        <v xml:space="preserve">Tentative </v>
      </c>
      <c r="H5" s="2"/>
    </row>
    <row r="6" spans="1:8" ht="15.75">
      <c r="A6" s="6" t="s">
        <v>2</v>
      </c>
      <c r="C6" s="7" t="s">
        <v>29</v>
      </c>
      <c r="D6" s="7" t="s">
        <v>30</v>
      </c>
      <c r="E6" s="67" t="s">
        <v>257</v>
      </c>
      <c r="F6" s="7" t="s">
        <v>30</v>
      </c>
      <c r="H6" s="3"/>
    </row>
    <row r="7" spans="1:8" ht="15.75">
      <c r="C7" s="105">
        <f>F7-2</f>
        <v>2021</v>
      </c>
      <c r="D7" s="105">
        <f>F7-1</f>
        <v>2022</v>
      </c>
      <c r="E7" s="105">
        <f>F7-1</f>
        <v>2022</v>
      </c>
      <c r="F7" s="105">
        <f>Cover!A3</f>
        <v>2023</v>
      </c>
      <c r="H7" s="3"/>
    </row>
    <row r="8" spans="1:8" ht="15.75">
      <c r="C8" s="7"/>
      <c r="D8" s="7"/>
      <c r="E8" s="7"/>
      <c r="F8" s="7"/>
      <c r="H8" s="3"/>
    </row>
    <row r="9" spans="1:8">
      <c r="A9" s="8" t="s">
        <v>31</v>
      </c>
      <c r="B9" s="9" t="s">
        <v>32</v>
      </c>
      <c r="H9" s="3"/>
    </row>
    <row r="10" spans="1:8">
      <c r="A10" s="8"/>
      <c r="B10" s="9"/>
      <c r="H10" s="3"/>
    </row>
    <row r="11" spans="1:8" ht="15.75">
      <c r="A11" s="10" t="s">
        <v>33</v>
      </c>
      <c r="H11" s="3"/>
    </row>
    <row r="12" spans="1:8">
      <c r="A12" s="3"/>
      <c r="B12" s="51"/>
      <c r="C12" s="3"/>
      <c r="D12" s="3"/>
      <c r="E12" s="3"/>
      <c r="F12" s="3"/>
      <c r="H12" s="3"/>
    </row>
    <row r="13" spans="1:8" ht="15.75">
      <c r="A13" s="10" t="s">
        <v>34</v>
      </c>
      <c r="B13" s="51"/>
      <c r="C13" s="3"/>
      <c r="D13" s="3"/>
      <c r="E13" s="3"/>
      <c r="F13" s="3"/>
      <c r="H13" s="3"/>
    </row>
    <row r="14" spans="1:8">
      <c r="A14" s="3"/>
      <c r="B14" s="51"/>
      <c r="C14" s="3"/>
      <c r="D14" s="3"/>
      <c r="E14" s="3"/>
      <c r="F14" s="3"/>
      <c r="H14" s="3"/>
    </row>
    <row r="15" spans="1:8">
      <c r="A15" s="11" t="s">
        <v>35</v>
      </c>
      <c r="B15" s="12">
        <v>1010.1</v>
      </c>
      <c r="C15" s="33">
        <v>4500</v>
      </c>
      <c r="D15" s="33">
        <v>6000</v>
      </c>
      <c r="E15" s="33">
        <v>1125</v>
      </c>
      <c r="F15" s="33">
        <v>6000</v>
      </c>
      <c r="H15" s="3"/>
    </row>
    <row r="16" spans="1:8">
      <c r="A16" s="11" t="s">
        <v>36</v>
      </c>
      <c r="B16" s="12">
        <v>1010.4</v>
      </c>
      <c r="C16" s="40">
        <v>266</v>
      </c>
      <c r="D16" s="40">
        <v>500</v>
      </c>
      <c r="E16" s="40">
        <v>175</v>
      </c>
      <c r="F16" s="40">
        <v>300</v>
      </c>
      <c r="H16" s="3"/>
    </row>
    <row r="17" spans="1:6">
      <c r="A17" s="3"/>
      <c r="B17" s="51"/>
      <c r="C17" s="3"/>
      <c r="D17" s="3"/>
      <c r="E17" s="3"/>
      <c r="F17" s="3"/>
    </row>
    <row r="18" spans="1:6">
      <c r="A18" s="42" t="s">
        <v>37</v>
      </c>
      <c r="B18" s="51"/>
      <c r="C18" s="35">
        <f>SUM(C15:C16)</f>
        <v>4766</v>
      </c>
      <c r="D18" s="35">
        <f t="shared" ref="D18" si="0">SUM(D15:D16)</f>
        <v>6500</v>
      </c>
      <c r="E18" s="35">
        <f t="shared" ref="E18" si="1">SUM(E15:E16)</f>
        <v>1300</v>
      </c>
      <c r="F18" s="35">
        <f t="shared" ref="F18" si="2">SUM(F15:F16)</f>
        <v>6300</v>
      </c>
    </row>
    <row r="19" spans="1:6">
      <c r="A19" s="3"/>
      <c r="B19" s="51"/>
      <c r="C19" s="3"/>
      <c r="D19" s="3"/>
      <c r="E19" s="3"/>
      <c r="F19" s="3"/>
    </row>
    <row r="20" spans="1:6" ht="15.75">
      <c r="A20" s="10" t="s">
        <v>38</v>
      </c>
      <c r="B20" s="51"/>
      <c r="C20" s="3"/>
      <c r="D20" s="3"/>
      <c r="E20" s="3"/>
      <c r="F20" s="3"/>
    </row>
    <row r="21" spans="1:6">
      <c r="A21" s="3"/>
      <c r="B21" s="51"/>
      <c r="C21" s="3"/>
      <c r="D21" s="3"/>
      <c r="E21" s="3"/>
      <c r="F21" s="3"/>
    </row>
    <row r="22" spans="1:6">
      <c r="A22" s="11" t="s">
        <v>39</v>
      </c>
      <c r="B22" s="12">
        <v>1110.0999999999999</v>
      </c>
      <c r="C22" s="33">
        <v>17100</v>
      </c>
      <c r="D22" s="33">
        <v>15100</v>
      </c>
      <c r="E22" s="33">
        <v>11616</v>
      </c>
      <c r="F22" s="33">
        <v>15100</v>
      </c>
    </row>
    <row r="23" spans="1:6">
      <c r="A23" s="11" t="s">
        <v>40</v>
      </c>
      <c r="B23" s="12">
        <v>1110.1099999999999</v>
      </c>
      <c r="C23" s="33"/>
      <c r="D23" s="33">
        <v>2000</v>
      </c>
      <c r="E23" s="33">
        <v>1462</v>
      </c>
      <c r="F23" s="33">
        <v>2000</v>
      </c>
    </row>
    <row r="24" spans="1:6">
      <c r="A24" s="11" t="s">
        <v>182</v>
      </c>
      <c r="B24" s="12">
        <v>1110.2</v>
      </c>
      <c r="C24" s="33">
        <v>0</v>
      </c>
      <c r="D24" s="33">
        <v>500</v>
      </c>
      <c r="E24" s="33">
        <v>0</v>
      </c>
      <c r="F24" s="33">
        <v>0</v>
      </c>
    </row>
    <row r="25" spans="1:6">
      <c r="A25" s="11" t="s">
        <v>41</v>
      </c>
      <c r="B25" s="12">
        <v>1110.4000000000001</v>
      </c>
      <c r="C25" s="33">
        <v>2719</v>
      </c>
      <c r="D25" s="33">
        <v>2000</v>
      </c>
      <c r="E25" s="33">
        <v>1171</v>
      </c>
      <c r="F25" s="33">
        <v>2000</v>
      </c>
    </row>
    <row r="26" spans="1:6">
      <c r="A26" s="11" t="s">
        <v>187</v>
      </c>
      <c r="B26" s="12" t="s">
        <v>188</v>
      </c>
      <c r="C26" s="35"/>
      <c r="D26" s="65">
        <v>3000</v>
      </c>
      <c r="E26" s="35">
        <v>2250</v>
      </c>
      <c r="F26" s="65">
        <v>3000</v>
      </c>
    </row>
    <row r="27" spans="1:6">
      <c r="A27" s="3"/>
      <c r="B27" s="51"/>
      <c r="C27" s="3"/>
      <c r="D27" s="3"/>
      <c r="E27" s="3"/>
      <c r="F27" s="3"/>
    </row>
    <row r="28" spans="1:6">
      <c r="A28" s="42" t="s">
        <v>42</v>
      </c>
      <c r="C28" s="40">
        <f>SUM(C22:C27)</f>
        <v>19819</v>
      </c>
      <c r="D28" s="40">
        <f t="shared" ref="D28:F28" si="3">SUM(D22:D27)</f>
        <v>22600</v>
      </c>
      <c r="E28" s="40">
        <f t="shared" si="3"/>
        <v>16499</v>
      </c>
      <c r="F28" s="40">
        <f t="shared" si="3"/>
        <v>22100</v>
      </c>
    </row>
    <row r="29" spans="1:6" ht="15.75">
      <c r="A29" s="10"/>
    </row>
    <row r="30" spans="1:6" ht="15.75">
      <c r="A30" s="10" t="s">
        <v>43</v>
      </c>
    </row>
    <row r="31" spans="1:6" ht="15.75">
      <c r="A31" s="10"/>
    </row>
    <row r="32" spans="1:6">
      <c r="A32" s="11" t="s">
        <v>44</v>
      </c>
      <c r="B32" s="12">
        <v>1220.0999999999999</v>
      </c>
      <c r="C32" s="33">
        <v>5000</v>
      </c>
      <c r="D32" s="33">
        <v>5000</v>
      </c>
      <c r="E32" s="33">
        <v>2500</v>
      </c>
      <c r="F32" s="33">
        <v>5000</v>
      </c>
    </row>
    <row r="33" spans="1:6">
      <c r="A33" s="11" t="s">
        <v>183</v>
      </c>
      <c r="B33" s="12">
        <v>1220.2</v>
      </c>
      <c r="C33" s="33"/>
      <c r="D33" s="66">
        <v>1000</v>
      </c>
      <c r="E33" s="33"/>
      <c r="F33" s="66">
        <v>0</v>
      </c>
    </row>
    <row r="34" spans="1:6">
      <c r="A34" s="11" t="s">
        <v>45</v>
      </c>
      <c r="B34" s="12">
        <v>1220.4000000000001</v>
      </c>
      <c r="C34" s="35">
        <v>229</v>
      </c>
      <c r="D34" s="65">
        <v>1300</v>
      </c>
      <c r="E34" s="35">
        <v>840</v>
      </c>
      <c r="F34" s="65">
        <v>1300</v>
      </c>
    </row>
    <row r="35" spans="1:6" ht="15.75">
      <c r="A35" s="10"/>
    </row>
    <row r="36" spans="1:6">
      <c r="A36" s="42" t="s">
        <v>46</v>
      </c>
      <c r="C36" s="40">
        <f t="shared" ref="C36:F36" si="4">SUM(C32:C34)</f>
        <v>5229</v>
      </c>
      <c r="D36" s="40">
        <f t="shared" si="4"/>
        <v>7300</v>
      </c>
      <c r="E36" s="40">
        <f t="shared" si="4"/>
        <v>3340</v>
      </c>
      <c r="F36" s="40">
        <f t="shared" si="4"/>
        <v>6300</v>
      </c>
    </row>
    <row r="38" spans="1:6" ht="15.75">
      <c r="A38" s="6" t="s">
        <v>47</v>
      </c>
    </row>
    <row r="40" spans="1:6">
      <c r="A40" s="11" t="s">
        <v>48</v>
      </c>
      <c r="B40" s="12">
        <v>1320.4</v>
      </c>
      <c r="C40" s="35">
        <v>6200</v>
      </c>
      <c r="D40" s="35">
        <v>7400</v>
      </c>
      <c r="E40" s="35">
        <v>5550</v>
      </c>
      <c r="F40" s="35">
        <v>10500</v>
      </c>
    </row>
    <row r="41" spans="1:6" ht="15.75">
      <c r="A41" s="10"/>
    </row>
    <row r="42" spans="1:6">
      <c r="A42" s="42" t="s">
        <v>49</v>
      </c>
      <c r="C42" s="40">
        <f t="shared" ref="C42:F42" si="5">SUM(C40:C40)</f>
        <v>6200</v>
      </c>
      <c r="D42" s="40">
        <f t="shared" si="5"/>
        <v>7400</v>
      </c>
      <c r="E42" s="40">
        <f t="shared" si="5"/>
        <v>5550</v>
      </c>
      <c r="F42" s="40">
        <f t="shared" si="5"/>
        <v>10500</v>
      </c>
    </row>
    <row r="43" spans="1:6">
      <c r="A43" s="42"/>
      <c r="C43" s="38"/>
      <c r="D43" s="38"/>
      <c r="E43" s="38"/>
      <c r="F43" s="38"/>
    </row>
    <row r="44" spans="1:6" ht="15.75">
      <c r="A44" s="10" t="s">
        <v>50</v>
      </c>
    </row>
    <row r="45" spans="1:6" ht="15.75">
      <c r="A45" s="10"/>
    </row>
    <row r="46" spans="1:6">
      <c r="A46" s="11" t="s">
        <v>51</v>
      </c>
      <c r="B46" s="12">
        <v>1330.4</v>
      </c>
      <c r="C46" s="35">
        <v>1605</v>
      </c>
      <c r="D46" s="35">
        <v>1400</v>
      </c>
      <c r="E46" s="35">
        <v>848</v>
      </c>
      <c r="F46" s="35">
        <v>1400</v>
      </c>
    </row>
    <row r="48" spans="1:6">
      <c r="A48" s="42" t="s">
        <v>52</v>
      </c>
      <c r="C48" s="40">
        <f>SUM(C46)</f>
        <v>1605</v>
      </c>
      <c r="D48" s="40">
        <f t="shared" ref="D48" si="6">SUM(D46)</f>
        <v>1400</v>
      </c>
      <c r="E48" s="40">
        <f t="shared" ref="E48" si="7">SUM(E46)</f>
        <v>848</v>
      </c>
      <c r="F48" s="40">
        <f t="shared" ref="F48" si="8">SUM(F46)</f>
        <v>1400</v>
      </c>
    </row>
    <row r="49" spans="1:6" ht="15.75">
      <c r="A49" s="10"/>
    </row>
    <row r="50" spans="1:6" ht="15.75">
      <c r="A50" s="10" t="s">
        <v>53</v>
      </c>
    </row>
    <row r="51" spans="1:6" ht="15.75">
      <c r="A51" s="10"/>
    </row>
    <row r="52" spans="1:6">
      <c r="A52" s="11" t="s">
        <v>54</v>
      </c>
      <c r="B52" s="12">
        <v>1355.4</v>
      </c>
      <c r="C52" s="35">
        <v>7400</v>
      </c>
      <c r="D52" s="35">
        <v>8000</v>
      </c>
      <c r="E52" s="35">
        <v>7181</v>
      </c>
      <c r="F52" s="35">
        <v>8000</v>
      </c>
    </row>
    <row r="53" spans="1:6" ht="15.75">
      <c r="A53" s="10"/>
    </row>
    <row r="54" spans="1:6">
      <c r="A54" s="42" t="s">
        <v>55</v>
      </c>
      <c r="C54" s="40">
        <f t="shared" ref="C54:F54" si="9">SUM(C52:C52)</f>
        <v>7400</v>
      </c>
      <c r="D54" s="40">
        <f t="shared" si="9"/>
        <v>8000</v>
      </c>
      <c r="E54" s="40">
        <f>SUM(E52:E52)</f>
        <v>7181</v>
      </c>
      <c r="F54" s="40">
        <f t="shared" si="9"/>
        <v>8000</v>
      </c>
    </row>
    <row r="55" spans="1:6">
      <c r="A55" s="42"/>
      <c r="C55" s="38"/>
      <c r="D55" s="38"/>
      <c r="E55" s="38"/>
      <c r="F55" s="38"/>
    </row>
    <row r="56" spans="1:6" ht="15.75">
      <c r="A56" s="10" t="s">
        <v>184</v>
      </c>
      <c r="C56" s="38"/>
      <c r="D56" s="38"/>
      <c r="E56" s="38"/>
      <c r="F56" s="38"/>
    </row>
    <row r="57" spans="1:6">
      <c r="A57" s="42"/>
      <c r="C57" s="38"/>
      <c r="D57" s="38"/>
      <c r="E57" s="38"/>
      <c r="F57" s="38"/>
    </row>
    <row r="58" spans="1:6">
      <c r="A58" s="11" t="s">
        <v>184</v>
      </c>
      <c r="B58" s="12">
        <v>1380.4</v>
      </c>
      <c r="C58" s="35">
        <v>448</v>
      </c>
      <c r="D58" s="35">
        <v>600</v>
      </c>
      <c r="E58" s="35"/>
      <c r="F58" s="35">
        <v>600</v>
      </c>
    </row>
    <row r="59" spans="1:6">
      <c r="A59" s="42"/>
      <c r="C59" s="38"/>
      <c r="D59" s="38"/>
      <c r="E59" s="38"/>
      <c r="F59" s="38"/>
    </row>
    <row r="60" spans="1:6">
      <c r="A60" s="42" t="s">
        <v>56</v>
      </c>
      <c r="C60" s="40">
        <f>SUM(C58)</f>
        <v>448</v>
      </c>
      <c r="D60" s="40">
        <f t="shared" ref="D60" si="10">SUM(D58)</f>
        <v>600</v>
      </c>
      <c r="E60" s="40">
        <f t="shared" ref="E60" si="11">SUM(E58)</f>
        <v>0</v>
      </c>
      <c r="F60" s="40">
        <f t="shared" ref="F60" si="12">SUM(F58)</f>
        <v>600</v>
      </c>
    </row>
    <row r="61" spans="1:6">
      <c r="A61" s="42"/>
      <c r="C61" s="38"/>
      <c r="D61" s="38"/>
      <c r="E61" s="38"/>
      <c r="F61" s="38"/>
    </row>
    <row r="62" spans="1:6" ht="15.75">
      <c r="A62" s="10" t="s">
        <v>57</v>
      </c>
      <c r="C62" s="38"/>
      <c r="D62" s="38"/>
      <c r="E62" s="38"/>
      <c r="F62" s="38"/>
    </row>
    <row r="63" spans="1:6">
      <c r="A63" s="42"/>
      <c r="C63" s="38"/>
      <c r="D63" s="38"/>
      <c r="E63" s="38"/>
      <c r="F63" s="38"/>
    </row>
    <row r="64" spans="1:6">
      <c r="A64" s="11" t="s">
        <v>58</v>
      </c>
      <c r="B64" s="12">
        <v>1410.1</v>
      </c>
      <c r="C64" s="33">
        <v>13450</v>
      </c>
      <c r="D64" s="33">
        <v>13450</v>
      </c>
      <c r="E64" s="33">
        <v>10346</v>
      </c>
      <c r="F64" s="33">
        <v>15000</v>
      </c>
    </row>
    <row r="65" spans="1:6">
      <c r="A65" s="11" t="s">
        <v>185</v>
      </c>
      <c r="B65" s="12" t="s">
        <v>186</v>
      </c>
      <c r="C65" s="33">
        <v>3000</v>
      </c>
      <c r="D65" s="33">
        <v>3000</v>
      </c>
      <c r="E65" s="33">
        <v>2307</v>
      </c>
      <c r="F65" s="33">
        <v>3000</v>
      </c>
    </row>
    <row r="66" spans="1:6">
      <c r="A66" s="11" t="s">
        <v>59</v>
      </c>
      <c r="B66" s="12">
        <v>1410.4</v>
      </c>
      <c r="C66" s="35">
        <v>1377</v>
      </c>
      <c r="D66" s="35">
        <v>1800</v>
      </c>
      <c r="E66" s="35">
        <v>631</v>
      </c>
      <c r="F66" s="35">
        <v>1200</v>
      </c>
    </row>
    <row r="67" spans="1:6">
      <c r="A67" s="42"/>
      <c r="C67" s="38"/>
      <c r="D67" s="38"/>
      <c r="E67" s="38"/>
      <c r="F67" s="38"/>
    </row>
    <row r="68" spans="1:6">
      <c r="A68" s="42" t="s">
        <v>60</v>
      </c>
      <c r="C68" s="40">
        <f t="shared" ref="C68:F68" si="13">SUM(C64:C66)</f>
        <v>17827</v>
      </c>
      <c r="D68" s="40">
        <f t="shared" si="13"/>
        <v>18250</v>
      </c>
      <c r="E68" s="40">
        <f t="shared" si="13"/>
        <v>13284</v>
      </c>
      <c r="F68" s="40">
        <f t="shared" si="13"/>
        <v>19200</v>
      </c>
    </row>
    <row r="69" spans="1:6">
      <c r="A69" s="42"/>
      <c r="C69" s="38"/>
      <c r="D69" s="38"/>
      <c r="E69" s="38"/>
      <c r="F69" s="38"/>
    </row>
    <row r="70" spans="1:6" ht="15.75">
      <c r="A70" s="10" t="s">
        <v>61</v>
      </c>
      <c r="C70" s="38"/>
      <c r="D70" s="38"/>
      <c r="E70" s="38"/>
      <c r="F70" s="38"/>
    </row>
    <row r="71" spans="1:6">
      <c r="A71" s="42"/>
      <c r="C71" s="38"/>
      <c r="D71" s="38"/>
      <c r="E71" s="38"/>
      <c r="F71" s="38"/>
    </row>
    <row r="72" spans="1:6">
      <c r="A72" s="11" t="s">
        <v>62</v>
      </c>
      <c r="B72" s="12">
        <v>1420.1</v>
      </c>
    </row>
    <row r="73" spans="1:6">
      <c r="A73" s="11" t="s">
        <v>189</v>
      </c>
      <c r="B73" s="12">
        <v>1420.4</v>
      </c>
      <c r="C73" s="33">
        <v>57764</v>
      </c>
      <c r="D73" s="33">
        <v>25000</v>
      </c>
      <c r="E73" s="33">
        <v>21514</v>
      </c>
      <c r="F73" s="33">
        <v>25000</v>
      </c>
    </row>
    <row r="74" spans="1:6">
      <c r="A74" s="42"/>
      <c r="C74" s="38"/>
      <c r="D74" s="38"/>
      <c r="E74" s="38"/>
      <c r="F74" s="38"/>
    </row>
    <row r="75" spans="1:6">
      <c r="A75" s="42" t="s">
        <v>63</v>
      </c>
      <c r="C75" s="40">
        <f>SUM(C73:C73)</f>
        <v>57764</v>
      </c>
      <c r="D75" s="40">
        <f>SUM(D73:D73)</f>
        <v>25000</v>
      </c>
      <c r="E75" s="40">
        <f>SUM(E73:E73)</f>
        <v>21514</v>
      </c>
      <c r="F75" s="40">
        <f>SUM(F73:F73)</f>
        <v>25000</v>
      </c>
    </row>
    <row r="76" spans="1:6">
      <c r="A76" s="42"/>
      <c r="C76" s="38"/>
      <c r="D76" s="38"/>
      <c r="E76" s="38"/>
      <c r="F76" s="38"/>
    </row>
    <row r="77" spans="1:6" ht="15.75">
      <c r="A77" s="10" t="s">
        <v>190</v>
      </c>
      <c r="C77" s="38"/>
      <c r="D77" s="38"/>
      <c r="E77" s="38"/>
      <c r="F77" s="38"/>
    </row>
    <row r="78" spans="1:6">
      <c r="A78" s="42"/>
      <c r="C78" s="38"/>
      <c r="D78" s="38"/>
      <c r="E78" s="38"/>
      <c r="F78" s="38"/>
    </row>
    <row r="79" spans="1:6">
      <c r="A79" s="11" t="s">
        <v>191</v>
      </c>
      <c r="B79" s="12">
        <v>1430.1</v>
      </c>
      <c r="C79" s="35"/>
      <c r="D79" s="35"/>
      <c r="E79" s="35"/>
      <c r="F79" s="35"/>
    </row>
    <row r="80" spans="1:6">
      <c r="A80" s="42"/>
      <c r="C80" s="38"/>
      <c r="D80" s="38"/>
      <c r="E80" s="38"/>
      <c r="F80" s="38"/>
    </row>
    <row r="81" spans="1:14">
      <c r="A81" s="42" t="s">
        <v>192</v>
      </c>
      <c r="C81" s="40">
        <f>SUM(C79)</f>
        <v>0</v>
      </c>
      <c r="D81" s="40">
        <f t="shared" ref="D81" si="14">SUM(D79)</f>
        <v>0</v>
      </c>
      <c r="E81" s="40">
        <f t="shared" ref="E81" si="15">SUM(E79)</f>
        <v>0</v>
      </c>
      <c r="F81" s="40">
        <f t="shared" ref="F81" si="16">SUM(F79)</f>
        <v>0</v>
      </c>
    </row>
    <row r="82" spans="1:14" ht="15.75">
      <c r="A82" s="10"/>
    </row>
    <row r="83" spans="1:14" ht="15.75">
      <c r="A83" s="10" t="s">
        <v>64</v>
      </c>
      <c r="C83" s="38"/>
      <c r="D83" s="38"/>
      <c r="E83" s="38"/>
      <c r="F83" s="38"/>
    </row>
    <row r="84" spans="1:14">
      <c r="A84" s="11"/>
      <c r="C84" s="38"/>
      <c r="D84" s="38"/>
      <c r="E84" s="38"/>
      <c r="F84" s="38"/>
    </row>
    <row r="85" spans="1:14">
      <c r="A85" s="11" t="s">
        <v>65</v>
      </c>
      <c r="B85" s="12">
        <v>1620.1</v>
      </c>
      <c r="C85" s="33">
        <v>800</v>
      </c>
      <c r="D85" s="33">
        <v>920</v>
      </c>
      <c r="E85" s="33">
        <v>400</v>
      </c>
      <c r="F85" s="33">
        <v>920</v>
      </c>
      <c r="H85" s="3"/>
      <c r="I85" s="3"/>
      <c r="J85" s="3"/>
      <c r="K85" s="3"/>
      <c r="L85" s="3"/>
      <c r="M85" s="3"/>
      <c r="N85" s="3"/>
    </row>
    <row r="86" spans="1:14">
      <c r="A86" s="11" t="s">
        <v>66</v>
      </c>
      <c r="B86" s="12">
        <v>1620.2</v>
      </c>
      <c r="C86" s="33">
        <v>2900</v>
      </c>
      <c r="D86" s="33">
        <v>2000</v>
      </c>
      <c r="E86" s="33">
        <v>0</v>
      </c>
      <c r="F86" s="33">
        <v>2000</v>
      </c>
      <c r="H86" s="3"/>
      <c r="I86" s="3"/>
      <c r="J86" s="3"/>
      <c r="K86" s="3"/>
      <c r="L86" s="3"/>
      <c r="M86" s="3"/>
      <c r="N86" s="3"/>
    </row>
    <row r="87" spans="1:14">
      <c r="A87" s="11" t="s">
        <v>67</v>
      </c>
      <c r="B87" s="12">
        <v>1620.4</v>
      </c>
      <c r="C87" s="35">
        <v>16258</v>
      </c>
      <c r="D87" s="35">
        <v>17000</v>
      </c>
      <c r="E87" s="65">
        <v>14490</v>
      </c>
      <c r="F87" s="35">
        <v>17000</v>
      </c>
      <c r="H87" s="3"/>
      <c r="I87" s="3"/>
      <c r="J87" s="3"/>
      <c r="K87" s="3"/>
      <c r="L87" s="3"/>
      <c r="M87" s="3"/>
      <c r="N87" s="3"/>
    </row>
    <row r="88" spans="1:14">
      <c r="A88" s="11"/>
      <c r="C88" s="38"/>
      <c r="D88" s="38"/>
      <c r="E88" s="38"/>
      <c r="F88" s="38"/>
      <c r="H88" s="3"/>
      <c r="I88" s="3"/>
      <c r="J88" s="3"/>
      <c r="K88" s="3"/>
      <c r="L88" s="3"/>
      <c r="M88" s="3"/>
      <c r="N88" s="3"/>
    </row>
    <row r="89" spans="1:14">
      <c r="A89" s="42" t="s">
        <v>68</v>
      </c>
      <c r="C89" s="40">
        <f>SUM(C85:C87)</f>
        <v>19958</v>
      </c>
      <c r="D89" s="40">
        <f t="shared" ref="D89" si="17">SUM(D85:D87)</f>
        <v>19920</v>
      </c>
      <c r="E89" s="40">
        <f t="shared" ref="E89" si="18">SUM(E85:E87)</f>
        <v>14890</v>
      </c>
      <c r="F89" s="40">
        <f>SUM(F85:F87)</f>
        <v>19920</v>
      </c>
      <c r="H89" s="3"/>
      <c r="I89" s="3"/>
      <c r="J89" s="3"/>
      <c r="K89" s="3"/>
      <c r="L89" s="3"/>
      <c r="M89" s="3"/>
      <c r="N89" s="3"/>
    </row>
    <row r="90" spans="1:14">
      <c r="A90" s="42"/>
      <c r="C90" s="38"/>
      <c r="D90" s="38"/>
      <c r="E90" s="38"/>
      <c r="F90" s="38"/>
      <c r="H90" s="3"/>
      <c r="I90" s="3"/>
      <c r="J90" s="3"/>
      <c r="K90" s="3"/>
      <c r="L90" s="3"/>
      <c r="M90" s="3"/>
      <c r="N90" s="3"/>
    </row>
    <row r="91" spans="1:14" ht="15.75">
      <c r="A91" s="10" t="s">
        <v>193</v>
      </c>
      <c r="C91" s="38"/>
      <c r="D91" s="38"/>
      <c r="E91" s="38"/>
      <c r="F91" s="38"/>
      <c r="H91" s="3"/>
      <c r="I91" s="3"/>
      <c r="J91" s="3"/>
      <c r="K91" s="3"/>
      <c r="L91" s="3"/>
      <c r="M91" s="3"/>
      <c r="N91" s="3"/>
    </row>
    <row r="92" spans="1:14">
      <c r="A92" s="42"/>
      <c r="C92" s="38"/>
      <c r="D92" s="38"/>
      <c r="E92" s="38"/>
      <c r="F92" s="38"/>
      <c r="H92" s="3"/>
      <c r="I92" s="3"/>
      <c r="J92" s="3"/>
      <c r="K92" s="3"/>
      <c r="L92" s="3"/>
      <c r="M92" s="3"/>
      <c r="N92" s="3"/>
    </row>
    <row r="93" spans="1:14">
      <c r="A93" s="11" t="s">
        <v>194</v>
      </c>
      <c r="B93" s="12">
        <v>1650.1</v>
      </c>
      <c r="C93" s="33">
        <v>0</v>
      </c>
      <c r="D93" s="33">
        <v>750</v>
      </c>
      <c r="E93" s="33">
        <v>553</v>
      </c>
      <c r="F93" s="33">
        <v>750</v>
      </c>
      <c r="H93" s="3"/>
      <c r="I93" s="3"/>
      <c r="J93" s="3"/>
      <c r="K93" s="3"/>
      <c r="L93" s="3"/>
      <c r="M93" s="3"/>
      <c r="N93" s="3"/>
    </row>
    <row r="94" spans="1:14">
      <c r="A94" s="11" t="s">
        <v>195</v>
      </c>
      <c r="B94" s="12">
        <v>1650.2</v>
      </c>
      <c r="C94" s="33">
        <v>0</v>
      </c>
      <c r="D94" s="33">
        <v>500</v>
      </c>
      <c r="E94" s="33"/>
      <c r="F94" s="33">
        <v>0</v>
      </c>
      <c r="H94" s="3"/>
      <c r="I94" s="3"/>
      <c r="J94" s="3"/>
      <c r="K94" s="3"/>
      <c r="L94" s="3"/>
      <c r="M94" s="3"/>
      <c r="N94" s="3"/>
    </row>
    <row r="95" spans="1:14">
      <c r="A95" s="11" t="s">
        <v>196</v>
      </c>
      <c r="B95" s="12">
        <v>1650.4</v>
      </c>
      <c r="C95" s="35"/>
      <c r="D95" s="35">
        <v>150</v>
      </c>
      <c r="E95" s="65">
        <v>215</v>
      </c>
      <c r="F95" s="35">
        <v>215</v>
      </c>
      <c r="H95" s="3"/>
      <c r="I95" s="3"/>
      <c r="J95" s="3"/>
      <c r="K95" s="3"/>
      <c r="L95" s="3"/>
      <c r="M95" s="3"/>
      <c r="N95" s="3"/>
    </row>
    <row r="96" spans="1:14">
      <c r="A96" s="42"/>
      <c r="C96" s="38"/>
      <c r="D96" s="38"/>
      <c r="E96" s="38"/>
      <c r="F96" s="38"/>
      <c r="H96" s="3"/>
      <c r="I96" s="3"/>
      <c r="J96" s="3"/>
      <c r="K96" s="3"/>
      <c r="L96" s="3"/>
      <c r="M96" s="3"/>
      <c r="N96" s="3"/>
    </row>
    <row r="97" spans="1:14">
      <c r="A97" s="42" t="s">
        <v>197</v>
      </c>
      <c r="C97" s="40">
        <f>SUM(C93:C95)</f>
        <v>0</v>
      </c>
      <c r="D97" s="40">
        <f t="shared" ref="D97:E97" si="19">SUM(D93:D95)</f>
        <v>1400</v>
      </c>
      <c r="E97" s="40">
        <f t="shared" si="19"/>
        <v>768</v>
      </c>
      <c r="F97" s="40">
        <f>SUM(F93:F95)</f>
        <v>965</v>
      </c>
      <c r="H97" s="3"/>
      <c r="I97" s="3"/>
      <c r="J97" s="3"/>
      <c r="K97" s="3"/>
      <c r="L97" s="3"/>
      <c r="M97" s="3"/>
      <c r="N97" s="3"/>
    </row>
    <row r="98" spans="1:14">
      <c r="A98" s="42"/>
      <c r="C98" s="38"/>
      <c r="D98" s="38"/>
      <c r="E98" s="38"/>
      <c r="F98" s="38"/>
      <c r="H98" s="3"/>
      <c r="I98" s="3"/>
      <c r="J98" s="3"/>
      <c r="K98" s="3"/>
      <c r="L98" s="3"/>
      <c r="M98" s="3"/>
      <c r="N98" s="3"/>
    </row>
    <row r="99" spans="1:14" ht="15.75">
      <c r="A99" s="10" t="s">
        <v>69</v>
      </c>
      <c r="C99" s="38"/>
      <c r="D99" s="38"/>
      <c r="E99" s="38"/>
      <c r="F99" s="38"/>
      <c r="H99" s="3"/>
      <c r="I99" s="3"/>
      <c r="J99" s="3"/>
      <c r="K99" s="3"/>
      <c r="L99" s="3"/>
      <c r="M99" s="3"/>
      <c r="N99" s="3"/>
    </row>
    <row r="100" spans="1:14">
      <c r="A100" s="42"/>
      <c r="C100" s="38"/>
      <c r="D100" s="38"/>
      <c r="E100" s="38"/>
      <c r="F100" s="38"/>
      <c r="H100" s="3"/>
      <c r="I100" s="3"/>
      <c r="J100" s="3"/>
      <c r="K100" s="3"/>
      <c r="L100" s="3"/>
      <c r="M100" s="3"/>
      <c r="N100" s="3"/>
    </row>
    <row r="101" spans="1:14">
      <c r="A101" s="11" t="s">
        <v>70</v>
      </c>
      <c r="B101" s="12">
        <v>1670.4</v>
      </c>
      <c r="C101" s="33">
        <v>0</v>
      </c>
      <c r="D101" s="33">
        <v>400</v>
      </c>
      <c r="E101" s="33"/>
      <c r="F101" s="33">
        <v>0</v>
      </c>
      <c r="H101" s="3"/>
      <c r="I101" s="3"/>
      <c r="J101" s="3"/>
      <c r="K101" s="3"/>
      <c r="L101" s="3"/>
      <c r="M101" s="3"/>
      <c r="N101" s="3"/>
    </row>
    <row r="102" spans="1:14">
      <c r="A102" s="11" t="s">
        <v>198</v>
      </c>
      <c r="B102" s="12" t="s">
        <v>199</v>
      </c>
      <c r="C102" s="35">
        <v>2047</v>
      </c>
      <c r="D102" s="35">
        <v>2200</v>
      </c>
      <c r="E102" s="35"/>
      <c r="F102" s="35">
        <v>2200</v>
      </c>
      <c r="H102" s="3"/>
      <c r="I102" s="3"/>
      <c r="J102" s="3"/>
      <c r="K102" s="3"/>
      <c r="L102" s="3"/>
      <c r="M102" s="3"/>
      <c r="N102" s="3"/>
    </row>
    <row r="103" spans="1:14">
      <c r="A103" s="42"/>
      <c r="C103" s="38"/>
      <c r="D103" s="38"/>
      <c r="E103" s="38"/>
      <c r="F103" s="38"/>
      <c r="H103" s="3"/>
      <c r="I103" s="3"/>
      <c r="J103" s="3"/>
      <c r="K103" s="3"/>
      <c r="L103" s="3"/>
      <c r="M103" s="3"/>
      <c r="N103" s="3"/>
    </row>
    <row r="104" spans="1:14">
      <c r="A104" s="42" t="s">
        <v>71</v>
      </c>
      <c r="C104" s="40">
        <f>SUM(C101:C103)</f>
        <v>2047</v>
      </c>
      <c r="D104" s="40">
        <f t="shared" ref="D104:F104" si="20">SUM(D101:D103)</f>
        <v>2600</v>
      </c>
      <c r="E104" s="40">
        <f t="shared" si="20"/>
        <v>0</v>
      </c>
      <c r="F104" s="40">
        <f t="shared" si="20"/>
        <v>2200</v>
      </c>
      <c r="H104" s="3"/>
      <c r="I104" s="3"/>
      <c r="J104" s="3"/>
      <c r="K104" s="3"/>
      <c r="L104" s="3"/>
      <c r="M104" s="3"/>
      <c r="N104" s="3"/>
    </row>
    <row r="105" spans="1:14">
      <c r="A105" s="42"/>
      <c r="C105" s="38"/>
      <c r="D105" s="38"/>
      <c r="E105" s="38"/>
      <c r="F105" s="38"/>
      <c r="H105" s="3"/>
      <c r="I105" s="3"/>
      <c r="J105" s="3"/>
      <c r="K105" s="3"/>
      <c r="L105" s="3"/>
      <c r="M105" s="3"/>
      <c r="N105" s="3"/>
    </row>
    <row r="106" spans="1:14" ht="15.75">
      <c r="A106" s="10" t="s">
        <v>72</v>
      </c>
      <c r="C106" s="38"/>
      <c r="D106" s="38"/>
      <c r="E106" s="38"/>
      <c r="F106" s="38"/>
      <c r="H106" s="3"/>
      <c r="I106" s="3"/>
      <c r="J106" s="3"/>
      <c r="K106" s="3"/>
      <c r="L106" s="3"/>
      <c r="M106" s="3"/>
      <c r="N106" s="3"/>
    </row>
    <row r="107" spans="1:14" ht="15.75">
      <c r="A107" s="10"/>
      <c r="C107" s="38"/>
      <c r="D107" s="38"/>
      <c r="E107" s="38"/>
      <c r="F107" s="38"/>
      <c r="H107" s="3"/>
      <c r="I107" s="3"/>
      <c r="J107" s="3"/>
      <c r="K107" s="3"/>
      <c r="L107" s="3"/>
      <c r="M107" s="3"/>
      <c r="N107" s="3"/>
    </row>
    <row r="108" spans="1:14">
      <c r="A108" s="11" t="s">
        <v>73</v>
      </c>
      <c r="B108" s="12">
        <v>1910.4</v>
      </c>
      <c r="C108" s="35">
        <v>18193</v>
      </c>
      <c r="D108" s="35">
        <v>20475</v>
      </c>
      <c r="E108" s="35">
        <v>19404</v>
      </c>
      <c r="F108" s="35">
        <v>20500</v>
      </c>
      <c r="H108" s="3"/>
      <c r="I108" s="3"/>
      <c r="J108" s="3"/>
      <c r="K108" s="3"/>
      <c r="L108" s="3"/>
      <c r="M108" s="3"/>
      <c r="N108" s="3"/>
    </row>
    <row r="109" spans="1:14" ht="15.75">
      <c r="A109" s="10"/>
      <c r="C109" s="38"/>
      <c r="D109" s="38"/>
      <c r="E109" s="38"/>
      <c r="F109" s="38"/>
      <c r="H109" s="3"/>
      <c r="I109" s="3"/>
      <c r="J109" s="3"/>
      <c r="K109" s="3"/>
      <c r="L109" s="3"/>
      <c r="M109" s="3"/>
      <c r="N109" s="3"/>
    </row>
    <row r="110" spans="1:14">
      <c r="A110" s="42" t="s">
        <v>74</v>
      </c>
      <c r="C110" s="40">
        <f>SUM(C108)</f>
        <v>18193</v>
      </c>
      <c r="D110" s="40">
        <f t="shared" ref="D110" si="21">SUM(D108)</f>
        <v>20475</v>
      </c>
      <c r="E110" s="40">
        <f t="shared" ref="E110" si="22">SUM(E108)</f>
        <v>19404</v>
      </c>
      <c r="F110" s="40">
        <f t="shared" ref="F110" si="23">SUM(F108)</f>
        <v>20500</v>
      </c>
    </row>
    <row r="111" spans="1:14" ht="15.75">
      <c r="A111" s="10"/>
      <c r="C111" s="38"/>
      <c r="D111" s="38"/>
      <c r="E111" s="38"/>
      <c r="F111" s="38"/>
    </row>
    <row r="112" spans="1:14" ht="15.75">
      <c r="A112" s="10" t="s">
        <v>75</v>
      </c>
      <c r="C112" s="38"/>
      <c r="D112" s="38"/>
      <c r="E112" s="38"/>
      <c r="F112" s="38"/>
    </row>
    <row r="113" spans="1:6" ht="15.75">
      <c r="A113" s="10"/>
      <c r="C113" s="38"/>
      <c r="D113" s="38"/>
      <c r="E113" s="38"/>
      <c r="F113" s="38"/>
    </row>
    <row r="114" spans="1:6">
      <c r="A114" s="11" t="s">
        <v>76</v>
      </c>
      <c r="B114" s="12">
        <v>1920.4</v>
      </c>
      <c r="C114" s="35">
        <v>150</v>
      </c>
      <c r="D114" s="35">
        <v>750</v>
      </c>
      <c r="E114" s="35">
        <v>750</v>
      </c>
      <c r="F114" s="35">
        <v>750</v>
      </c>
    </row>
    <row r="115" spans="1:6" ht="15.75">
      <c r="A115" s="10"/>
      <c r="C115" s="38"/>
      <c r="D115" s="38"/>
      <c r="E115" s="38"/>
      <c r="F115" s="38"/>
    </row>
    <row r="116" spans="1:6">
      <c r="A116" s="42" t="s">
        <v>77</v>
      </c>
      <c r="C116" s="40">
        <f>SUM(C114)</f>
        <v>150</v>
      </c>
      <c r="D116" s="40">
        <f t="shared" ref="D116" si="24">SUM(D114)</f>
        <v>750</v>
      </c>
      <c r="E116" s="40">
        <f t="shared" ref="E116" si="25">SUM(E114)</f>
        <v>750</v>
      </c>
      <c r="F116" s="40">
        <f t="shared" ref="F116" si="26">SUM(F114)</f>
        <v>750</v>
      </c>
    </row>
    <row r="117" spans="1:6" ht="15.75">
      <c r="A117" s="10"/>
      <c r="C117" s="38"/>
      <c r="D117" s="38"/>
      <c r="E117" s="38"/>
      <c r="F117" s="38"/>
    </row>
    <row r="118" spans="1:6" ht="15.75">
      <c r="A118" s="10" t="s">
        <v>78</v>
      </c>
      <c r="C118" s="38"/>
      <c r="D118" s="38"/>
      <c r="E118" s="38"/>
      <c r="F118" s="38"/>
    </row>
    <row r="119" spans="1:6" ht="15.75">
      <c r="A119" s="10"/>
      <c r="C119" s="38"/>
      <c r="D119" s="38"/>
      <c r="E119" s="38"/>
      <c r="F119" s="38"/>
    </row>
    <row r="120" spans="1:6">
      <c r="A120" s="11" t="s">
        <v>79</v>
      </c>
      <c r="B120" s="12">
        <v>1990.4</v>
      </c>
      <c r="C120" s="35"/>
      <c r="D120" s="35">
        <v>7400</v>
      </c>
      <c r="E120" s="35"/>
      <c r="F120" s="35">
        <v>5000</v>
      </c>
    </row>
    <row r="121" spans="1:6">
      <c r="A121" s="42"/>
      <c r="C121" s="38"/>
      <c r="D121" s="38"/>
      <c r="E121" s="38"/>
      <c r="F121" s="38"/>
    </row>
    <row r="122" spans="1:6">
      <c r="A122" s="42" t="s">
        <v>80</v>
      </c>
      <c r="C122" s="40">
        <f t="shared" ref="C122:F122" si="27">SUM(C120:C120)</f>
        <v>0</v>
      </c>
      <c r="D122" s="40">
        <f t="shared" si="27"/>
        <v>7400</v>
      </c>
      <c r="E122" s="40">
        <f t="shared" si="27"/>
        <v>0</v>
      </c>
      <c r="F122" s="40">
        <f t="shared" si="27"/>
        <v>5000</v>
      </c>
    </row>
    <row r="123" spans="1:6">
      <c r="A123" s="42"/>
      <c r="C123" s="38"/>
      <c r="D123" s="38"/>
      <c r="E123" s="38"/>
      <c r="F123" s="38"/>
    </row>
    <row r="124" spans="1:6" customFormat="1" ht="16.5" thickBot="1">
      <c r="A124" s="10" t="s">
        <v>81</v>
      </c>
      <c r="B124" s="12"/>
      <c r="C124" s="54">
        <f t="shared" ref="C124:F124" si="28">C122+C116+C110+C104+C89+C81+C75+C68+C60+C54+C48+C42+C36+C28+C18+C97</f>
        <v>161406</v>
      </c>
      <c r="D124" s="54">
        <f t="shared" si="28"/>
        <v>149595</v>
      </c>
      <c r="E124" s="54">
        <f t="shared" si="28"/>
        <v>105328</v>
      </c>
      <c r="F124" s="54">
        <f t="shared" si="28"/>
        <v>148735</v>
      </c>
    </row>
    <row r="125" spans="1:6" customFormat="1" ht="12.75">
      <c r="B125" s="57"/>
      <c r="C125" s="51"/>
      <c r="D125" s="53"/>
      <c r="E125" s="53"/>
      <c r="F125" s="53"/>
    </row>
    <row r="126" spans="1:6" customFormat="1" ht="15.75">
      <c r="A126" s="10" t="s">
        <v>203</v>
      </c>
      <c r="B126" s="57"/>
      <c r="C126" s="51"/>
      <c r="D126" s="53"/>
      <c r="E126" s="53"/>
      <c r="F126" s="53"/>
    </row>
    <row r="127" spans="1:6" customFormat="1" ht="12.75">
      <c r="B127" s="57"/>
      <c r="C127" s="51"/>
      <c r="D127" s="53"/>
      <c r="E127" s="53"/>
      <c r="F127" s="53"/>
    </row>
    <row r="128" spans="1:6" customFormat="1">
      <c r="A128" s="11" t="s">
        <v>204</v>
      </c>
      <c r="B128" s="12">
        <v>3120.1</v>
      </c>
      <c r="C128" s="51">
        <v>3100</v>
      </c>
      <c r="D128" s="33">
        <v>3100</v>
      </c>
      <c r="E128" s="53">
        <v>2385</v>
      </c>
      <c r="F128" s="33">
        <v>3100</v>
      </c>
    </row>
    <row r="129" spans="1:6" customFormat="1">
      <c r="A129" s="11" t="s">
        <v>206</v>
      </c>
      <c r="B129" s="12">
        <v>3120.2</v>
      </c>
      <c r="C129" s="51">
        <v>0</v>
      </c>
      <c r="D129" s="33">
        <v>100</v>
      </c>
      <c r="E129" s="53"/>
      <c r="F129" s="33">
        <v>100</v>
      </c>
    </row>
    <row r="130" spans="1:6" customFormat="1">
      <c r="A130" s="11" t="s">
        <v>205</v>
      </c>
      <c r="B130" s="12">
        <v>3120.4</v>
      </c>
      <c r="C130" s="40">
        <v>166</v>
      </c>
      <c r="D130" s="40">
        <v>250</v>
      </c>
      <c r="E130" s="40">
        <v>167</v>
      </c>
      <c r="F130" s="40">
        <v>250</v>
      </c>
    </row>
    <row r="131" spans="1:6" customFormat="1" ht="12.75">
      <c r="B131" s="57"/>
      <c r="C131" s="51"/>
      <c r="D131" s="53"/>
      <c r="E131" s="53"/>
      <c r="F131" s="53"/>
    </row>
    <row r="132" spans="1:6" customFormat="1">
      <c r="A132" s="42" t="s">
        <v>207</v>
      </c>
      <c r="B132" s="57"/>
      <c r="C132" s="40">
        <f>SUM(C127:C131)</f>
        <v>3266</v>
      </c>
      <c r="D132" s="40">
        <f t="shared" ref="D132:F132" si="29">SUM(D127:D131)</f>
        <v>3450</v>
      </c>
      <c r="E132" s="40">
        <f t="shared" si="29"/>
        <v>2552</v>
      </c>
      <c r="F132" s="40">
        <f t="shared" si="29"/>
        <v>3450</v>
      </c>
    </row>
    <row r="133" spans="1:6" customFormat="1" ht="12.75">
      <c r="B133" s="57"/>
      <c r="C133" s="51"/>
      <c r="D133" s="53"/>
      <c r="E133" s="53"/>
      <c r="F133" s="53"/>
    </row>
    <row r="134" spans="1:6" customFormat="1" ht="15.75">
      <c r="A134" s="10" t="s">
        <v>208</v>
      </c>
      <c r="B134" s="57"/>
      <c r="C134" s="51"/>
      <c r="D134" s="53"/>
      <c r="E134" s="53"/>
      <c r="F134" s="53"/>
    </row>
    <row r="135" spans="1:6" customFormat="1" ht="12.75">
      <c r="B135" s="57"/>
      <c r="C135" s="51"/>
      <c r="D135" s="53"/>
      <c r="E135" s="53"/>
      <c r="F135" s="53"/>
    </row>
    <row r="136" spans="1:6" customFormat="1">
      <c r="A136" s="11" t="s">
        <v>209</v>
      </c>
      <c r="B136" s="12">
        <v>3310.4</v>
      </c>
      <c r="C136" s="40">
        <v>0</v>
      </c>
      <c r="D136" s="40">
        <v>7500</v>
      </c>
      <c r="E136" s="40">
        <v>36</v>
      </c>
      <c r="F136" s="40">
        <v>5000</v>
      </c>
    </row>
    <row r="137" spans="1:6" customFormat="1" ht="12.75">
      <c r="B137" s="57"/>
      <c r="C137" s="51"/>
      <c r="D137" s="53"/>
      <c r="E137" s="53"/>
      <c r="F137" s="53"/>
    </row>
    <row r="138" spans="1:6" customFormat="1">
      <c r="A138" s="42" t="s">
        <v>210</v>
      </c>
      <c r="B138" s="57"/>
      <c r="C138" s="40">
        <f>SUM(C135:C137)</f>
        <v>0</v>
      </c>
      <c r="D138" s="40">
        <f t="shared" ref="D138:F138" si="30">SUM(D135:D137)</f>
        <v>7500</v>
      </c>
      <c r="E138" s="40">
        <f t="shared" si="30"/>
        <v>36</v>
      </c>
      <c r="F138" s="40">
        <f t="shared" si="30"/>
        <v>5000</v>
      </c>
    </row>
    <row r="139" spans="1:6" customFormat="1" ht="12.75">
      <c r="B139" s="57"/>
      <c r="C139" s="51"/>
      <c r="D139" s="53"/>
      <c r="E139" s="53"/>
      <c r="F139" s="53"/>
    </row>
    <row r="140" spans="1:6" ht="15.75">
      <c r="A140" s="10" t="s">
        <v>82</v>
      </c>
    </row>
    <row r="141" spans="1:6">
      <c r="A141" s="3"/>
    </row>
    <row r="142" spans="1:6">
      <c r="A142" s="11" t="s">
        <v>83</v>
      </c>
      <c r="B142" s="12">
        <v>3510.4</v>
      </c>
      <c r="C142" s="35">
        <v>3777</v>
      </c>
      <c r="D142" s="35">
        <v>3777</v>
      </c>
      <c r="E142" s="35">
        <v>3777</v>
      </c>
      <c r="F142" s="35">
        <v>3777</v>
      </c>
    </row>
    <row r="143" spans="1:6" ht="15.75">
      <c r="A143" s="10"/>
    </row>
    <row r="144" spans="1:6">
      <c r="A144" s="42" t="s">
        <v>84</v>
      </c>
      <c r="C144" s="40">
        <f>SUM(C141:C143)</f>
        <v>3777</v>
      </c>
      <c r="D144" s="40">
        <f t="shared" ref="D144:F144" si="31">SUM(D141:D143)</f>
        <v>3777</v>
      </c>
      <c r="E144" s="40">
        <f t="shared" si="31"/>
        <v>3777</v>
      </c>
      <c r="F144" s="40">
        <f t="shared" si="31"/>
        <v>3777</v>
      </c>
    </row>
    <row r="145" spans="1:6">
      <c r="A145" s="42"/>
      <c r="C145" s="38"/>
      <c r="D145" s="38"/>
      <c r="E145" s="38"/>
      <c r="F145" s="38"/>
    </row>
    <row r="146" spans="1:6" ht="15.75">
      <c r="A146" s="10" t="s">
        <v>85</v>
      </c>
    </row>
    <row r="147" spans="1:6" ht="15.75">
      <c r="A147" s="10"/>
    </row>
    <row r="148" spans="1:6">
      <c r="A148" s="11" t="s">
        <v>200</v>
      </c>
      <c r="B148" s="12">
        <v>3620.1</v>
      </c>
      <c r="C148" s="33">
        <v>6000</v>
      </c>
      <c r="D148" s="33">
        <v>8000</v>
      </c>
      <c r="E148" s="33">
        <v>6274</v>
      </c>
      <c r="F148" s="33">
        <v>8000</v>
      </c>
    </row>
    <row r="149" spans="1:6">
      <c r="A149" s="11" t="s">
        <v>201</v>
      </c>
      <c r="B149" s="12">
        <v>3620.2</v>
      </c>
      <c r="C149" s="33">
        <v>833</v>
      </c>
      <c r="D149" s="33">
        <v>100</v>
      </c>
      <c r="E149" s="33"/>
      <c r="F149" s="33">
        <v>100</v>
      </c>
    </row>
    <row r="150" spans="1:6">
      <c r="A150" s="11" t="s">
        <v>202</v>
      </c>
      <c r="B150" s="12">
        <v>3620.4</v>
      </c>
      <c r="C150" s="35">
        <v>743</v>
      </c>
      <c r="D150" s="35">
        <v>1200</v>
      </c>
      <c r="E150" s="35">
        <v>15</v>
      </c>
      <c r="F150" s="35">
        <v>100</v>
      </c>
    </row>
    <row r="151" spans="1:6" ht="15.75">
      <c r="A151" s="10"/>
    </row>
    <row r="152" spans="1:6">
      <c r="A152" s="42" t="s">
        <v>86</v>
      </c>
      <c r="C152" s="40">
        <f>SUM(C148:C150)</f>
        <v>7576</v>
      </c>
      <c r="D152" s="40">
        <f t="shared" ref="D152" si="32">SUM(D148:D150)</f>
        <v>9300</v>
      </c>
      <c r="E152" s="40">
        <f t="shared" ref="E152" si="33">SUM(E148:E150)</f>
        <v>6289</v>
      </c>
      <c r="F152" s="40">
        <f t="shared" ref="F152" si="34">SUM(F148:F150)</f>
        <v>8200</v>
      </c>
    </row>
    <row r="153" spans="1:6">
      <c r="A153" s="42"/>
      <c r="C153" s="38"/>
      <c r="D153" s="38"/>
      <c r="E153" s="38"/>
      <c r="F153" s="38"/>
    </row>
    <row r="154" spans="1:6" ht="15.75">
      <c r="A154" s="10" t="s">
        <v>211</v>
      </c>
      <c r="C154" s="38"/>
      <c r="D154" s="38"/>
      <c r="E154" s="38"/>
      <c r="F154" s="38"/>
    </row>
    <row r="155" spans="1:6">
      <c r="A155" s="42"/>
      <c r="C155" s="38"/>
      <c r="D155" s="38"/>
      <c r="E155" s="38"/>
      <c r="F155" s="38"/>
    </row>
    <row r="156" spans="1:6">
      <c r="A156" s="11" t="s">
        <v>212</v>
      </c>
      <c r="B156" s="12">
        <v>4020.1</v>
      </c>
      <c r="C156" s="35">
        <v>100</v>
      </c>
      <c r="D156" s="35">
        <v>100</v>
      </c>
      <c r="E156" s="35">
        <v>76</v>
      </c>
      <c r="F156" s="35">
        <v>100</v>
      </c>
    </row>
    <row r="157" spans="1:6">
      <c r="A157" s="42"/>
      <c r="C157" s="38"/>
      <c r="D157" s="38"/>
      <c r="E157" s="38"/>
      <c r="F157" s="38"/>
    </row>
    <row r="158" spans="1:6">
      <c r="A158" s="5" t="s">
        <v>213</v>
      </c>
      <c r="C158" s="40">
        <f>SUM(C155:C156)</f>
        <v>100</v>
      </c>
      <c r="D158" s="40">
        <f t="shared" ref="D158:F158" si="35">SUM(D155:D156)</f>
        <v>100</v>
      </c>
      <c r="E158" s="40">
        <f t="shared" si="35"/>
        <v>76</v>
      </c>
      <c r="F158" s="40">
        <f t="shared" si="35"/>
        <v>100</v>
      </c>
    </row>
    <row r="159" spans="1:6">
      <c r="A159" s="42"/>
      <c r="C159" s="38"/>
      <c r="D159" s="38"/>
      <c r="E159" s="38"/>
      <c r="F159" s="38"/>
    </row>
    <row r="160" spans="1:6" ht="15.75">
      <c r="A160" s="6" t="s">
        <v>214</v>
      </c>
    </row>
    <row r="162" spans="1:6">
      <c r="A162" s="11" t="s">
        <v>215</v>
      </c>
      <c r="B162" s="12">
        <v>4540.1000000000004</v>
      </c>
      <c r="C162" s="33">
        <v>28600</v>
      </c>
      <c r="D162" s="33">
        <v>26100</v>
      </c>
      <c r="E162" s="33">
        <v>26100</v>
      </c>
      <c r="F162" s="33">
        <v>27000</v>
      </c>
    </row>
    <row r="163" spans="1:6">
      <c r="A163" s="11" t="s">
        <v>216</v>
      </c>
      <c r="B163" s="12">
        <v>4540.3999999999996</v>
      </c>
      <c r="C163" s="35"/>
      <c r="D163" s="35"/>
      <c r="E163" s="35"/>
      <c r="F163" s="35"/>
    </row>
    <row r="165" spans="1:6">
      <c r="A165" s="5" t="s">
        <v>217</v>
      </c>
      <c r="C165" s="40">
        <f>SUM(C162:C163)</f>
        <v>28600</v>
      </c>
      <c r="D165" s="40">
        <f t="shared" ref="D165:F165" si="36">SUM(D162:D163)</f>
        <v>26100</v>
      </c>
      <c r="E165" s="40">
        <f t="shared" si="36"/>
        <v>26100</v>
      </c>
      <c r="F165" s="40">
        <f t="shared" si="36"/>
        <v>27000</v>
      </c>
    </row>
    <row r="166" spans="1:6" ht="15.75">
      <c r="A166" s="10"/>
    </row>
    <row r="167" spans="1:6" customFormat="1" ht="16.5" thickBot="1">
      <c r="A167" s="10" t="s">
        <v>87</v>
      </c>
      <c r="B167" s="12"/>
      <c r="C167" s="54">
        <f>C152+C144+C138+C132+C158+C165</f>
        <v>43319</v>
      </c>
      <c r="D167" s="54">
        <f t="shared" ref="D167:F167" si="37">D152+D144+D138+D132+D158+D165</f>
        <v>50227</v>
      </c>
      <c r="E167" s="54">
        <f t="shared" si="37"/>
        <v>38830</v>
      </c>
      <c r="F167" s="54">
        <f t="shared" si="37"/>
        <v>47527</v>
      </c>
    </row>
    <row r="168" spans="1:6" customFormat="1" ht="12.75">
      <c r="B168" s="57"/>
      <c r="C168" s="51"/>
      <c r="D168" s="53"/>
      <c r="E168" s="53"/>
      <c r="F168" s="53"/>
    </row>
    <row r="169" spans="1:6" ht="15.75">
      <c r="A169" s="6" t="s">
        <v>88</v>
      </c>
    </row>
    <row r="171" spans="1:6">
      <c r="A171" s="11" t="s">
        <v>89</v>
      </c>
      <c r="B171" s="12">
        <v>5010.1000000000004</v>
      </c>
      <c r="C171" s="33">
        <v>42000</v>
      </c>
      <c r="D171" s="33">
        <v>42000</v>
      </c>
      <c r="E171" s="33">
        <v>32308</v>
      </c>
      <c r="F171" s="33">
        <v>47000</v>
      </c>
    </row>
    <row r="172" spans="1:6">
      <c r="A172" s="11" t="s">
        <v>241</v>
      </c>
      <c r="B172" s="12" t="s">
        <v>242</v>
      </c>
      <c r="C172" s="33">
        <v>500</v>
      </c>
      <c r="D172" s="33">
        <v>500</v>
      </c>
      <c r="E172" s="33">
        <v>375</v>
      </c>
      <c r="F172" s="33">
        <v>500</v>
      </c>
    </row>
    <row r="173" spans="1:6">
      <c r="A173" s="11" t="s">
        <v>90</v>
      </c>
      <c r="B173" s="12">
        <v>5010.3999999999996</v>
      </c>
      <c r="C173" s="33">
        <v>645</v>
      </c>
      <c r="D173" s="33">
        <v>800</v>
      </c>
      <c r="E173" s="33"/>
      <c r="F173" s="33">
        <v>500</v>
      </c>
    </row>
    <row r="174" spans="1:6">
      <c r="A174" s="11" t="s">
        <v>218</v>
      </c>
      <c r="B174" s="12" t="s">
        <v>219</v>
      </c>
      <c r="C174" s="35"/>
      <c r="D174" s="35">
        <v>350</v>
      </c>
      <c r="E174" s="35"/>
      <c r="F174" s="35">
        <v>350</v>
      </c>
    </row>
    <row r="176" spans="1:6">
      <c r="A176" s="5" t="s">
        <v>91</v>
      </c>
      <c r="C176" s="40">
        <f>SUM(C171:C175)</f>
        <v>43145</v>
      </c>
      <c r="D176" s="40">
        <f t="shared" ref="D176:F176" si="38">SUM(D171:D175)</f>
        <v>43650</v>
      </c>
      <c r="E176" s="40">
        <f t="shared" si="38"/>
        <v>32683</v>
      </c>
      <c r="F176" s="40">
        <f t="shared" si="38"/>
        <v>48350</v>
      </c>
    </row>
    <row r="178" spans="1:6" ht="15.75">
      <c r="A178" s="6" t="s">
        <v>92</v>
      </c>
    </row>
    <row r="180" spans="1:6">
      <c r="A180" s="11" t="s">
        <v>93</v>
      </c>
      <c r="B180" s="12">
        <v>5182.3999999999996</v>
      </c>
      <c r="C180" s="35">
        <v>2177</v>
      </c>
      <c r="D180" s="35">
        <v>1000</v>
      </c>
      <c r="E180" s="35">
        <v>351</v>
      </c>
      <c r="F180" s="35">
        <v>1000</v>
      </c>
    </row>
    <row r="182" spans="1:6">
      <c r="A182" s="5" t="s">
        <v>94</v>
      </c>
      <c r="C182" s="40">
        <f>SUM(C180)</f>
        <v>2177</v>
      </c>
      <c r="D182" s="40">
        <f t="shared" ref="D182" si="39">SUM(D180)</f>
        <v>1000</v>
      </c>
      <c r="E182" s="40">
        <f t="shared" ref="E182" si="40">SUM(E180)</f>
        <v>351</v>
      </c>
      <c r="F182" s="40">
        <f t="shared" ref="F182" si="41">SUM(F180)</f>
        <v>1000</v>
      </c>
    </row>
    <row r="184" spans="1:6" customFormat="1" ht="16.5" thickBot="1">
      <c r="A184" s="10" t="s">
        <v>95</v>
      </c>
      <c r="B184" s="12"/>
      <c r="C184" s="54">
        <f>C182+C176</f>
        <v>45322</v>
      </c>
      <c r="D184" s="54">
        <f t="shared" ref="D184:E184" si="42">D182+D176</f>
        <v>44650</v>
      </c>
      <c r="E184" s="54">
        <f t="shared" si="42"/>
        <v>33034</v>
      </c>
      <c r="F184" s="54">
        <f t="shared" ref="F184" si="43">F182+F176</f>
        <v>49350</v>
      </c>
    </row>
    <row r="185" spans="1:6" customFormat="1" ht="12.75">
      <c r="B185" s="57"/>
      <c r="C185" s="51"/>
      <c r="D185" s="53"/>
      <c r="E185" s="53"/>
      <c r="F185" s="53"/>
    </row>
    <row r="186" spans="1:6" ht="15.75">
      <c r="A186" s="6" t="s">
        <v>97</v>
      </c>
      <c r="C186" s="43"/>
      <c r="D186" s="43"/>
      <c r="E186" s="43"/>
      <c r="F186" s="43"/>
    </row>
    <row r="187" spans="1:6">
      <c r="C187" s="43"/>
      <c r="D187" s="43"/>
      <c r="E187" s="43"/>
      <c r="F187" s="43"/>
    </row>
    <row r="188" spans="1:6">
      <c r="A188" s="11" t="s">
        <v>98</v>
      </c>
      <c r="B188" s="12">
        <v>7510.1</v>
      </c>
      <c r="C188" s="33">
        <v>250</v>
      </c>
      <c r="D188" s="33">
        <v>500</v>
      </c>
      <c r="E188" s="33"/>
      <c r="F188" s="33">
        <v>250</v>
      </c>
    </row>
    <row r="189" spans="1:6">
      <c r="A189" s="11" t="s">
        <v>99</v>
      </c>
      <c r="B189" s="12">
        <v>7510.4</v>
      </c>
      <c r="C189" s="35"/>
      <c r="D189" s="35">
        <v>50</v>
      </c>
      <c r="E189" s="35"/>
      <c r="F189" s="35">
        <v>50</v>
      </c>
    </row>
    <row r="190" spans="1:6">
      <c r="C190" s="43"/>
      <c r="D190" s="43"/>
      <c r="E190" s="43"/>
      <c r="F190" s="43"/>
    </row>
    <row r="191" spans="1:6">
      <c r="A191" s="5" t="s">
        <v>100</v>
      </c>
      <c r="C191" s="35">
        <f>SUM(C188:C189)</f>
        <v>250</v>
      </c>
      <c r="D191" s="35">
        <f t="shared" ref="D191" si="44">SUM(D188:D189)</f>
        <v>550</v>
      </c>
      <c r="E191" s="35">
        <f t="shared" ref="E191" si="45">SUM(E188:E189)</f>
        <v>0</v>
      </c>
      <c r="F191" s="35">
        <f t="shared" ref="F191" si="46">SUM(F188:F189)</f>
        <v>300</v>
      </c>
    </row>
    <row r="192" spans="1:6">
      <c r="C192" s="43"/>
      <c r="D192" s="43"/>
      <c r="E192" s="43"/>
      <c r="F192" s="43"/>
    </row>
    <row r="193" spans="1:9" ht="15.75">
      <c r="A193" s="6" t="s">
        <v>220</v>
      </c>
      <c r="C193" s="43"/>
      <c r="D193" s="43"/>
      <c r="E193" s="43"/>
      <c r="F193" s="43"/>
    </row>
    <row r="194" spans="1:9">
      <c r="C194" s="43"/>
      <c r="D194" s="43"/>
      <c r="E194" s="43"/>
      <c r="F194" s="43"/>
    </row>
    <row r="195" spans="1:9">
      <c r="A195" s="11" t="s">
        <v>101</v>
      </c>
      <c r="B195" s="12">
        <v>8810.4</v>
      </c>
      <c r="C195" s="35">
        <v>3000</v>
      </c>
      <c r="D195" s="35">
        <v>3000</v>
      </c>
      <c r="E195" s="35">
        <v>3000</v>
      </c>
      <c r="F195" s="35">
        <v>3000</v>
      </c>
    </row>
    <row r="196" spans="1:9">
      <c r="A196" s="11"/>
      <c r="C196" s="43"/>
      <c r="D196" s="43"/>
      <c r="E196" s="43"/>
      <c r="F196" s="43"/>
    </row>
    <row r="197" spans="1:9">
      <c r="A197" s="5" t="s">
        <v>102</v>
      </c>
      <c r="C197" s="35">
        <f t="shared" ref="C197:F197" si="47">SUM(C195:C195)</f>
        <v>3000</v>
      </c>
      <c r="D197" s="35">
        <f t="shared" si="47"/>
        <v>3000</v>
      </c>
      <c r="E197" s="35">
        <f t="shared" si="47"/>
        <v>3000</v>
      </c>
      <c r="F197" s="35">
        <f t="shared" si="47"/>
        <v>3000</v>
      </c>
    </row>
    <row r="198" spans="1:9">
      <c r="A198" s="11"/>
      <c r="C198" s="43"/>
      <c r="D198" s="43"/>
      <c r="E198" s="43"/>
      <c r="F198" s="43"/>
    </row>
    <row r="199" spans="1:9" customFormat="1" ht="16.5" thickBot="1">
      <c r="A199" s="10" t="s">
        <v>103</v>
      </c>
      <c r="B199" s="12"/>
      <c r="C199" s="54">
        <f>+C191+C197</f>
        <v>3250</v>
      </c>
      <c r="D199" s="54">
        <f t="shared" ref="D199:F199" si="48">+D191+D197</f>
        <v>3550</v>
      </c>
      <c r="E199" s="54">
        <f t="shared" si="48"/>
        <v>3000</v>
      </c>
      <c r="F199" s="54">
        <f t="shared" si="48"/>
        <v>3300</v>
      </c>
    </row>
    <row r="200" spans="1:9" customFormat="1" ht="12.75">
      <c r="B200" s="57"/>
      <c r="C200" s="51"/>
      <c r="D200" s="53"/>
      <c r="E200" s="53"/>
      <c r="F200" s="53"/>
    </row>
    <row r="201" spans="1:9" ht="15.75">
      <c r="A201" s="6" t="s">
        <v>104</v>
      </c>
      <c r="C201" s="43"/>
      <c r="D201" s="43"/>
      <c r="E201" s="43"/>
      <c r="F201" s="43"/>
    </row>
    <row r="202" spans="1:9">
      <c r="A202" s="11"/>
      <c r="C202" s="43"/>
      <c r="D202" s="43"/>
      <c r="E202" s="43"/>
      <c r="F202" s="43"/>
    </row>
    <row r="203" spans="1:9">
      <c r="A203" s="11" t="s">
        <v>105</v>
      </c>
      <c r="B203" s="12">
        <v>9010.7999999999993</v>
      </c>
      <c r="C203" s="33">
        <v>6149</v>
      </c>
      <c r="D203" s="33">
        <v>4698</v>
      </c>
      <c r="E203" s="33"/>
      <c r="F203" s="33">
        <v>6200</v>
      </c>
    </row>
    <row r="204" spans="1:9">
      <c r="A204" s="11" t="s">
        <v>106</v>
      </c>
      <c r="B204" s="12">
        <v>9030.7999999999993</v>
      </c>
      <c r="C204" s="33">
        <v>7317</v>
      </c>
      <c r="D204" s="66">
        <v>8000</v>
      </c>
      <c r="E204" s="33"/>
      <c r="F204" s="66">
        <f>(+F188+F172+F171+F162+F148+F128+F93++F85+F72+F64+F65+F32+F23+F22+F15)*0.0765</f>
        <v>10221.93</v>
      </c>
      <c r="H204" s="3"/>
      <c r="I204" s="66"/>
    </row>
    <row r="205" spans="1:9">
      <c r="A205" s="11" t="s">
        <v>107</v>
      </c>
      <c r="B205" s="12">
        <v>9040.7999999999993</v>
      </c>
      <c r="C205" s="33">
        <v>2700</v>
      </c>
      <c r="D205" s="33">
        <v>2700</v>
      </c>
      <c r="E205" s="33">
        <v>2700</v>
      </c>
      <c r="F205" s="33">
        <v>2700</v>
      </c>
    </row>
    <row r="206" spans="1:9">
      <c r="A206" s="11" t="s">
        <v>221</v>
      </c>
      <c r="B206" s="12" t="s">
        <v>222</v>
      </c>
      <c r="C206" s="33">
        <v>2900</v>
      </c>
      <c r="D206" s="33">
        <v>2900</v>
      </c>
      <c r="E206" s="33">
        <v>2900</v>
      </c>
      <c r="F206" s="33">
        <v>2900</v>
      </c>
    </row>
    <row r="207" spans="1:9">
      <c r="A207" s="11" t="s">
        <v>109</v>
      </c>
      <c r="B207" s="12">
        <v>9060.7999999999993</v>
      </c>
      <c r="C207" s="35">
        <v>10715</v>
      </c>
      <c r="D207" s="35">
        <v>10740</v>
      </c>
      <c r="E207" s="35">
        <v>8075</v>
      </c>
      <c r="F207" s="35">
        <v>13200</v>
      </c>
    </row>
    <row r="208" spans="1:9">
      <c r="C208" s="38"/>
      <c r="D208" s="38"/>
      <c r="E208" s="38"/>
      <c r="F208" s="38"/>
    </row>
    <row r="209" spans="1:6">
      <c r="A209" s="5" t="s">
        <v>110</v>
      </c>
      <c r="C209" s="35">
        <f>SUM(C203:C207)</f>
        <v>29781</v>
      </c>
      <c r="D209" s="35">
        <f t="shared" ref="D209" si="49">SUM(D203:D207)</f>
        <v>29038</v>
      </c>
      <c r="E209" s="35">
        <f t="shared" ref="E209:F209" si="50">SUM(E203:E207)</f>
        <v>13675</v>
      </c>
      <c r="F209" s="35">
        <f t="shared" si="50"/>
        <v>35221.93</v>
      </c>
    </row>
    <row r="210" spans="1:6">
      <c r="C210" s="43"/>
      <c r="D210" s="43"/>
      <c r="E210" s="43"/>
      <c r="F210" s="43"/>
    </row>
    <row r="211" spans="1:6" ht="15.75">
      <c r="A211" s="6" t="s">
        <v>243</v>
      </c>
      <c r="C211" s="43"/>
      <c r="D211" s="43"/>
      <c r="E211" s="43"/>
      <c r="F211" s="43"/>
    </row>
    <row r="212" spans="1:6">
      <c r="C212" s="43"/>
      <c r="D212" s="43"/>
      <c r="E212" s="43"/>
      <c r="F212" s="43"/>
    </row>
    <row r="213" spans="1:6">
      <c r="A213" s="5" t="s">
        <v>244</v>
      </c>
      <c r="B213" s="12">
        <v>9950.9</v>
      </c>
      <c r="C213" s="35">
        <v>10000</v>
      </c>
      <c r="D213" s="35">
        <v>10000</v>
      </c>
      <c r="E213" s="35">
        <v>10000</v>
      </c>
      <c r="F213" s="35">
        <v>3000</v>
      </c>
    </row>
    <row r="214" spans="1:6">
      <c r="A214" s="11"/>
      <c r="C214" s="43"/>
      <c r="D214" s="43"/>
      <c r="E214" s="43"/>
      <c r="F214" s="43"/>
    </row>
    <row r="215" spans="1:6" ht="16.5" thickBot="1">
      <c r="A215" s="6" t="s">
        <v>111</v>
      </c>
      <c r="C215" s="41">
        <f>C209+C199+C184+C167+C124+C213</f>
        <v>293078</v>
      </c>
      <c r="D215" s="41">
        <f>D209+D199+D184+D167+D124+D213</f>
        <v>287060</v>
      </c>
      <c r="E215" s="41">
        <f t="shared" ref="E215:F215" si="51">E209+E199+E184+E167+E124+E213</f>
        <v>203867</v>
      </c>
      <c r="F215" s="41">
        <f t="shared" si="51"/>
        <v>287133.93</v>
      </c>
    </row>
    <row r="216" spans="1:6" ht="15.75" thickTop="1">
      <c r="A216" s="11"/>
      <c r="C216" s="43"/>
      <c r="D216" s="43"/>
      <c r="E216" s="43"/>
      <c r="F216" s="43"/>
    </row>
    <row r="217" spans="1:6">
      <c r="A217" s="11"/>
      <c r="C217" s="43"/>
      <c r="D217" s="43"/>
      <c r="E217" s="43"/>
      <c r="F217" s="43"/>
    </row>
    <row r="218" spans="1:6">
      <c r="A218" s="11"/>
      <c r="C218" s="43"/>
      <c r="D218" s="43"/>
      <c r="E218" s="43"/>
      <c r="F218" s="43"/>
    </row>
    <row r="219" spans="1:6">
      <c r="A219" s="11"/>
      <c r="C219" s="43"/>
      <c r="D219" s="43"/>
      <c r="E219" s="43"/>
      <c r="F219" s="43"/>
    </row>
    <row r="220" spans="1:6">
      <c r="A220" s="11"/>
      <c r="C220" s="43"/>
      <c r="D220" s="43"/>
      <c r="E220" s="43"/>
      <c r="F220" s="43"/>
    </row>
    <row r="221" spans="1:6">
      <c r="C221" s="38"/>
      <c r="D221" s="38"/>
      <c r="E221" s="38"/>
      <c r="F221" s="38"/>
    </row>
    <row r="222" spans="1:6">
      <c r="C222" s="43"/>
      <c r="D222" s="43"/>
      <c r="E222" s="43"/>
      <c r="F222" s="43"/>
    </row>
    <row r="223" spans="1:6" ht="15.75">
      <c r="A223" s="6"/>
      <c r="C223" s="43"/>
      <c r="D223" s="43"/>
      <c r="E223" s="43"/>
      <c r="F223" s="43"/>
    </row>
    <row r="224" spans="1:6" ht="15.75">
      <c r="A224" s="6"/>
      <c r="C224" s="38"/>
      <c r="D224" s="38"/>
      <c r="E224" s="38"/>
      <c r="F224" s="38"/>
    </row>
    <row r="228" spans="1:6">
      <c r="C228" s="38"/>
      <c r="D228" s="38"/>
      <c r="E228" s="38"/>
      <c r="F228" s="38"/>
    </row>
    <row r="229" spans="1:6">
      <c r="C229" s="43"/>
      <c r="D229" s="43"/>
      <c r="E229" s="43"/>
      <c r="F229" s="43"/>
    </row>
    <row r="230" spans="1:6">
      <c r="C230" s="38"/>
      <c r="D230" s="38"/>
      <c r="E230" s="38"/>
      <c r="F230" s="38"/>
    </row>
    <row r="231" spans="1:6" ht="15.75">
      <c r="A231" s="6"/>
      <c r="C231" s="38"/>
      <c r="D231" s="38"/>
      <c r="E231" s="38"/>
      <c r="F231" s="38"/>
    </row>
    <row r="248" spans="1:6">
      <c r="C248" s="38"/>
      <c r="D248" s="38"/>
      <c r="E248" s="38"/>
      <c r="F248" s="38"/>
    </row>
    <row r="249" spans="1:6">
      <c r="C249" s="43"/>
      <c r="D249" s="43"/>
      <c r="E249" s="43"/>
      <c r="F249" s="43"/>
    </row>
    <row r="250" spans="1:6">
      <c r="C250" s="43"/>
      <c r="D250" s="38"/>
      <c r="E250" s="43"/>
      <c r="F250" s="38"/>
    </row>
    <row r="251" spans="1:6" ht="15.75">
      <c r="A251" s="6"/>
      <c r="C251" s="43"/>
      <c r="D251" s="38"/>
      <c r="E251" s="43"/>
      <c r="F251" s="38"/>
    </row>
    <row r="259" spans="1:6">
      <c r="C259" s="38"/>
      <c r="D259" s="38"/>
      <c r="E259" s="38"/>
      <c r="F259" s="38"/>
    </row>
    <row r="261" spans="1:6">
      <c r="A261" s="3"/>
    </row>
  </sheetData>
  <mergeCells count="2">
    <mergeCell ref="A2:D2"/>
    <mergeCell ref="A1:F1"/>
  </mergeCells>
  <printOptions horizontalCentered="1"/>
  <pageMargins left="0.75" right="0.75" top="1" bottom="1" header="0.5" footer="0.5"/>
  <pageSetup scale="85" fitToHeight="0" orientation="portrait" r:id="rId1"/>
  <headerFooter scaleWithDoc="0">
    <oddFooter>&amp;C&amp;P</oddFooter>
  </headerFooter>
  <rowBreaks count="5" manualBreakCount="5">
    <brk id="42" max="7" man="1"/>
    <brk id="68" max="7" man="1"/>
    <brk id="104" max="7" man="1"/>
    <brk id="144" max="7" man="1"/>
    <brk id="19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5"/>
  <sheetViews>
    <sheetView topLeftCell="A15" zoomScaleSheetLayoutView="100" workbookViewId="0">
      <selection activeCell="F14" sqref="F14"/>
    </sheetView>
  </sheetViews>
  <sheetFormatPr defaultColWidth="8.7109375" defaultRowHeight="15"/>
  <cols>
    <col min="1" max="1" width="41.5703125" style="5" customWidth="1"/>
    <col min="2" max="2" width="10" style="5" customWidth="1"/>
    <col min="3" max="6" width="13.7109375" style="5" customWidth="1"/>
    <col min="7" max="8" width="8.7109375" style="5"/>
    <col min="9" max="9" width="9.7109375" style="5" bestFit="1" customWidth="1"/>
    <col min="10" max="16384" width="8.7109375" style="1"/>
  </cols>
  <sheetData>
    <row r="1" spans="1:6" ht="15.75">
      <c r="A1" s="140" t="str">
        <f>+Summary!A1</f>
        <v>TOWN OF FARMERSVILLE, NEW YORK</v>
      </c>
      <c r="B1" s="140"/>
      <c r="C1" s="140"/>
      <c r="D1" s="140"/>
      <c r="E1" s="140"/>
      <c r="F1" s="140"/>
    </row>
    <row r="2" spans="1:6" ht="15.75">
      <c r="A2" s="141"/>
      <c r="B2" s="141"/>
      <c r="C2" s="141"/>
      <c r="D2" s="141"/>
    </row>
    <row r="3" spans="1:6" ht="15.75">
      <c r="A3" s="68"/>
      <c r="B3" s="68"/>
      <c r="C3" s="68"/>
      <c r="D3" s="68"/>
    </row>
    <row r="4" spans="1:6" ht="15.75">
      <c r="A4" s="68"/>
      <c r="B4" s="68"/>
      <c r="C4" s="68"/>
      <c r="D4" s="68"/>
    </row>
    <row r="5" spans="1:6" ht="15.75">
      <c r="A5" s="6" t="s">
        <v>26</v>
      </c>
      <c r="C5" s="67"/>
      <c r="D5" s="67" t="str">
        <f>'General A - App'!D5</f>
        <v>Adopted</v>
      </c>
      <c r="E5" s="67" t="s">
        <v>28</v>
      </c>
      <c r="F5" s="7" t="str">
        <f>PROPER(LEFT(Cover!A1,FIND(" ",Cover!A1,1)))</f>
        <v xml:space="preserve">Tentative </v>
      </c>
    </row>
    <row r="6" spans="1:6" ht="15.75">
      <c r="A6" s="6" t="s">
        <v>12</v>
      </c>
      <c r="C6" s="7" t="s">
        <v>29</v>
      </c>
      <c r="D6" s="7" t="s">
        <v>30</v>
      </c>
      <c r="E6" s="67" t="s">
        <v>257</v>
      </c>
      <c r="F6" s="7" t="s">
        <v>30</v>
      </c>
    </row>
    <row r="7" spans="1:6" ht="15.75">
      <c r="C7" s="105">
        <f>F7-2</f>
        <v>2021</v>
      </c>
      <c r="D7" s="105">
        <f>F7-1</f>
        <v>2022</v>
      </c>
      <c r="E7" s="105">
        <f>F7-1</f>
        <v>2022</v>
      </c>
      <c r="F7" s="105">
        <f>Cover!A3</f>
        <v>2023</v>
      </c>
    </row>
    <row r="8" spans="1:6" ht="15.75">
      <c r="C8" s="67"/>
      <c r="D8" s="67"/>
      <c r="E8" s="67"/>
      <c r="F8" s="67"/>
    </row>
    <row r="9" spans="1:6" ht="15.75">
      <c r="A9" s="8" t="s">
        <v>31</v>
      </c>
      <c r="B9" s="9" t="s">
        <v>32</v>
      </c>
      <c r="C9" s="67"/>
      <c r="D9" s="67"/>
      <c r="E9" s="67"/>
      <c r="F9" s="67"/>
    </row>
    <row r="10" spans="1:6" ht="15.75">
      <c r="A10" s="8"/>
      <c r="B10" s="9"/>
      <c r="C10" s="67"/>
      <c r="D10" s="67"/>
      <c r="E10" s="67"/>
      <c r="F10" s="67"/>
    </row>
    <row r="11" spans="1:6" ht="15.75">
      <c r="A11" s="10" t="s">
        <v>112</v>
      </c>
      <c r="B11" s="6"/>
      <c r="C11" s="34"/>
      <c r="D11" s="34"/>
      <c r="E11" s="34"/>
      <c r="F11" s="34"/>
    </row>
    <row r="12" spans="1:6" ht="15.75">
      <c r="A12" s="6"/>
      <c r="B12" s="6"/>
      <c r="C12" s="34"/>
      <c r="D12" s="34"/>
      <c r="E12" s="34"/>
      <c r="F12" s="34"/>
    </row>
    <row r="13" spans="1:6">
      <c r="A13" s="11" t="s">
        <v>112</v>
      </c>
      <c r="B13" s="12">
        <v>1001</v>
      </c>
      <c r="C13" s="65">
        <v>254296</v>
      </c>
      <c r="D13" s="35">
        <v>234422</v>
      </c>
      <c r="E13" s="35">
        <v>234422</v>
      </c>
      <c r="F13" s="35">
        <f>+Summary!I10</f>
        <v>59634.929999999993</v>
      </c>
    </row>
    <row r="14" spans="1:6">
      <c r="A14" s="11"/>
      <c r="B14" s="12"/>
      <c r="C14" s="43"/>
      <c r="D14" s="43"/>
      <c r="E14" s="43"/>
      <c r="F14" s="43"/>
    </row>
    <row r="15" spans="1:6">
      <c r="A15" s="42" t="s">
        <v>113</v>
      </c>
      <c r="B15" s="12"/>
      <c r="C15" s="35">
        <f>C13</f>
        <v>254296</v>
      </c>
      <c r="D15" s="35">
        <f t="shared" ref="D15" si="0">D13</f>
        <v>234422</v>
      </c>
      <c r="E15" s="35">
        <f t="shared" ref="E15:F15" si="1">E13</f>
        <v>234422</v>
      </c>
      <c r="F15" s="35">
        <f t="shared" si="1"/>
        <v>59634.929999999993</v>
      </c>
    </row>
    <row r="16" spans="1:6">
      <c r="A16" s="11"/>
      <c r="B16" s="12"/>
      <c r="C16" s="43"/>
      <c r="D16" s="43"/>
      <c r="E16" s="43"/>
      <c r="F16" s="43"/>
    </row>
    <row r="17" spans="1:6" ht="15.75">
      <c r="A17" s="10" t="s">
        <v>114</v>
      </c>
      <c r="B17" s="12"/>
      <c r="C17" s="43"/>
      <c r="D17" s="43"/>
      <c r="E17" s="43"/>
      <c r="F17" s="43"/>
    </row>
    <row r="18" spans="1:6">
      <c r="A18" s="42"/>
      <c r="B18" s="12"/>
      <c r="C18" s="43"/>
      <c r="D18" s="43"/>
      <c r="E18" s="43"/>
      <c r="F18" s="43"/>
    </row>
    <row r="19" spans="1:6">
      <c r="A19" s="11" t="s">
        <v>115</v>
      </c>
      <c r="B19" s="12">
        <v>1090</v>
      </c>
      <c r="C19" s="35">
        <v>2829</v>
      </c>
      <c r="D19" s="35">
        <v>3000</v>
      </c>
      <c r="E19" s="35">
        <v>2564</v>
      </c>
      <c r="F19" s="35">
        <v>3000</v>
      </c>
    </row>
    <row r="20" spans="1:6">
      <c r="A20" s="11"/>
      <c r="B20" s="12"/>
      <c r="C20" s="43"/>
      <c r="D20" s="43"/>
      <c r="E20" s="43"/>
      <c r="F20" s="43"/>
    </row>
    <row r="21" spans="1:6">
      <c r="A21" s="42" t="s">
        <v>116</v>
      </c>
      <c r="B21" s="12"/>
      <c r="C21" s="35">
        <f>SUM(C19)</f>
        <v>2829</v>
      </c>
      <c r="D21" s="35">
        <f t="shared" ref="D21" si="2">SUM(D19)</f>
        <v>3000</v>
      </c>
      <c r="E21" s="35">
        <f t="shared" ref="E21" si="3">SUM(E19)</f>
        <v>2564</v>
      </c>
      <c r="F21" s="35">
        <f t="shared" ref="F21" si="4">SUM(F19)</f>
        <v>3000</v>
      </c>
    </row>
    <row r="22" spans="1:6">
      <c r="A22" s="42"/>
      <c r="B22" s="12"/>
      <c r="C22" s="43"/>
      <c r="D22" s="43"/>
      <c r="E22" s="43"/>
      <c r="F22" s="43"/>
    </row>
    <row r="23" spans="1:6" ht="15.75">
      <c r="A23" s="10" t="s">
        <v>117</v>
      </c>
      <c r="B23" s="12"/>
      <c r="C23" s="43"/>
      <c r="D23" s="43"/>
      <c r="E23" s="43"/>
      <c r="F23" s="43"/>
    </row>
    <row r="24" spans="1:6">
      <c r="A24" s="11"/>
      <c r="B24" s="12"/>
      <c r="C24" s="43"/>
      <c r="D24" s="43"/>
      <c r="E24" s="43"/>
      <c r="F24" s="43"/>
    </row>
    <row r="25" spans="1:6">
      <c r="A25" s="11" t="s">
        <v>118</v>
      </c>
      <c r="B25" s="12">
        <v>1120</v>
      </c>
      <c r="C25" s="35">
        <v>3106</v>
      </c>
      <c r="D25" s="35">
        <v>6000</v>
      </c>
      <c r="E25" s="35">
        <v>42152</v>
      </c>
      <c r="F25" s="35">
        <v>200000</v>
      </c>
    </row>
    <row r="26" spans="1:6">
      <c r="A26" s="11"/>
      <c r="B26" s="12"/>
      <c r="C26" s="43"/>
      <c r="D26" s="43"/>
      <c r="E26" s="43"/>
      <c r="F26" s="43"/>
    </row>
    <row r="27" spans="1:6">
      <c r="A27" s="42" t="s">
        <v>119</v>
      </c>
      <c r="B27" s="12"/>
      <c r="C27" s="35">
        <f t="shared" ref="C27:F27" si="5">SUM(C25:C26)</f>
        <v>3106</v>
      </c>
      <c r="D27" s="35">
        <f t="shared" si="5"/>
        <v>6000</v>
      </c>
      <c r="E27" s="35">
        <f t="shared" si="5"/>
        <v>42152</v>
      </c>
      <c r="F27" s="35">
        <f t="shared" si="5"/>
        <v>200000</v>
      </c>
    </row>
    <row r="28" spans="1:6">
      <c r="A28" s="42"/>
      <c r="B28" s="12"/>
      <c r="C28" s="43"/>
      <c r="D28" s="43"/>
      <c r="E28" s="43"/>
      <c r="F28" s="43"/>
    </row>
    <row r="29" spans="1:6" ht="15.75">
      <c r="A29" s="10" t="s">
        <v>120</v>
      </c>
      <c r="B29" s="12"/>
      <c r="C29" s="43"/>
      <c r="D29" s="43"/>
      <c r="E29" s="43"/>
      <c r="F29" s="43"/>
    </row>
    <row r="30" spans="1:6">
      <c r="A30" s="11"/>
      <c r="B30" s="12"/>
      <c r="C30" s="43"/>
      <c r="D30" s="43"/>
      <c r="E30" s="43"/>
      <c r="F30" s="43"/>
    </row>
    <row r="31" spans="1:6">
      <c r="A31" s="11" t="s">
        <v>121</v>
      </c>
      <c r="B31" s="12">
        <v>1255</v>
      </c>
      <c r="C31" s="35">
        <v>707</v>
      </c>
      <c r="D31" s="35">
        <v>1000</v>
      </c>
      <c r="E31" s="35">
        <v>675</v>
      </c>
      <c r="F31" s="35">
        <v>900</v>
      </c>
    </row>
    <row r="32" spans="1:6">
      <c r="A32" s="11"/>
      <c r="B32" s="12"/>
      <c r="C32" s="43"/>
      <c r="D32" s="43"/>
      <c r="E32" s="43"/>
      <c r="F32" s="43"/>
    </row>
    <row r="33" spans="1:6">
      <c r="A33" s="42" t="s">
        <v>122</v>
      </c>
      <c r="B33" s="12"/>
      <c r="C33" s="35">
        <f>SUM(C31)</f>
        <v>707</v>
      </c>
      <c r="D33" s="35">
        <f t="shared" ref="D33" si="6">SUM(D31)</f>
        <v>1000</v>
      </c>
      <c r="E33" s="35">
        <f t="shared" ref="E33" si="7">SUM(E31)</f>
        <v>675</v>
      </c>
      <c r="F33" s="35">
        <f t="shared" ref="F33" si="8">SUM(F31)</f>
        <v>900</v>
      </c>
    </row>
    <row r="34" spans="1:6">
      <c r="A34" s="11"/>
      <c r="B34" s="12"/>
      <c r="C34" s="43"/>
      <c r="D34" s="43"/>
      <c r="E34" s="43"/>
      <c r="F34" s="43"/>
    </row>
    <row r="35" spans="1:6" ht="15.75">
      <c r="A35" s="10" t="s">
        <v>123</v>
      </c>
      <c r="B35" s="12"/>
      <c r="C35" s="43"/>
      <c r="D35" s="43"/>
      <c r="E35" s="43"/>
      <c r="F35" s="43"/>
    </row>
    <row r="36" spans="1:6" ht="15.75">
      <c r="A36" s="37"/>
      <c r="B36" s="12"/>
      <c r="C36" s="43"/>
      <c r="D36" s="43"/>
      <c r="E36" s="43"/>
      <c r="F36" s="43"/>
    </row>
    <row r="37" spans="1:6">
      <c r="A37" s="11" t="s">
        <v>124</v>
      </c>
      <c r="B37" s="12">
        <v>2401</v>
      </c>
      <c r="C37" s="33">
        <v>37</v>
      </c>
      <c r="D37" s="33">
        <v>100</v>
      </c>
      <c r="E37" s="33"/>
      <c r="F37" s="33">
        <v>100</v>
      </c>
    </row>
    <row r="38" spans="1:6">
      <c r="A38" s="11" t="s">
        <v>225</v>
      </c>
      <c r="B38" s="12" t="s">
        <v>224</v>
      </c>
      <c r="C38" s="66"/>
      <c r="D38" s="33"/>
      <c r="E38" s="33"/>
      <c r="F38" s="33"/>
    </row>
    <row r="39" spans="1:6">
      <c r="A39" s="11" t="s">
        <v>226</v>
      </c>
      <c r="B39" s="12">
        <v>2402</v>
      </c>
      <c r="C39" s="35"/>
      <c r="D39" s="35">
        <v>50</v>
      </c>
      <c r="E39" s="35"/>
      <c r="F39" s="35">
        <v>800</v>
      </c>
    </row>
    <row r="40" spans="1:6">
      <c r="A40" s="11"/>
      <c r="B40" s="12"/>
      <c r="C40" s="33"/>
      <c r="D40" s="33"/>
      <c r="E40" s="33"/>
      <c r="F40" s="33"/>
    </row>
    <row r="41" spans="1:6">
      <c r="A41" s="42" t="s">
        <v>125</v>
      </c>
      <c r="C41" s="40">
        <f>SUM(C37:C40)</f>
        <v>37</v>
      </c>
      <c r="D41" s="40">
        <f t="shared" ref="D41:F41" si="9">SUM(D37:D40)</f>
        <v>150</v>
      </c>
      <c r="E41" s="40">
        <f t="shared" si="9"/>
        <v>0</v>
      </c>
      <c r="F41" s="40">
        <f t="shared" si="9"/>
        <v>900</v>
      </c>
    </row>
    <row r="42" spans="1:6">
      <c r="A42" s="42"/>
      <c r="C42" s="38"/>
      <c r="D42" s="38"/>
      <c r="E42" s="38"/>
      <c r="F42" s="33"/>
    </row>
    <row r="43" spans="1:6" ht="15.75">
      <c r="A43" s="10" t="s">
        <v>126</v>
      </c>
      <c r="C43" s="38"/>
      <c r="D43" s="38"/>
      <c r="E43" s="38"/>
      <c r="F43" s="33"/>
    </row>
    <row r="44" spans="1:6" ht="15.75">
      <c r="A44" s="6"/>
      <c r="C44" s="38"/>
      <c r="D44" s="38"/>
      <c r="E44" s="38"/>
      <c r="F44" s="33"/>
    </row>
    <row r="45" spans="1:6">
      <c r="A45" s="11" t="s">
        <v>227</v>
      </c>
      <c r="B45" s="12">
        <v>2544</v>
      </c>
      <c r="C45" s="33">
        <v>1266</v>
      </c>
      <c r="D45" s="33">
        <v>1000</v>
      </c>
      <c r="E45" s="33">
        <v>882</v>
      </c>
      <c r="F45" s="33">
        <v>1000</v>
      </c>
    </row>
    <row r="46" spans="1:6">
      <c r="A46" s="11" t="s">
        <v>127</v>
      </c>
      <c r="B46" s="12">
        <v>2555</v>
      </c>
      <c r="C46" s="35">
        <v>1653</v>
      </c>
      <c r="D46" s="35">
        <v>19788</v>
      </c>
      <c r="E46" s="35">
        <v>123328</v>
      </c>
      <c r="F46" s="35">
        <v>2000</v>
      </c>
    </row>
    <row r="47" spans="1:6" ht="15.75">
      <c r="A47" s="6"/>
      <c r="C47" s="38"/>
      <c r="D47" s="38"/>
      <c r="E47" s="38"/>
      <c r="F47" s="33"/>
    </row>
    <row r="48" spans="1:6">
      <c r="A48" s="42" t="s">
        <v>128</v>
      </c>
      <c r="C48" s="40">
        <f>SUM(C45:C46)</f>
        <v>2919</v>
      </c>
      <c r="D48" s="40">
        <f t="shared" ref="D48" si="10">SUM(D45:D46)</f>
        <v>20788</v>
      </c>
      <c r="E48" s="40">
        <f t="shared" ref="E48" si="11">SUM(E45:E46)</f>
        <v>124210</v>
      </c>
      <c r="F48" s="35">
        <f t="shared" ref="F48" si="12">SUM(F45:F46)</f>
        <v>3000</v>
      </c>
    </row>
    <row r="49" spans="1:9" ht="15.75">
      <c r="A49" s="10"/>
      <c r="C49" s="38"/>
      <c r="D49" s="38"/>
      <c r="E49" s="38"/>
      <c r="F49" s="33"/>
    </row>
    <row r="50" spans="1:9" ht="15.75">
      <c r="A50" s="10" t="s">
        <v>129</v>
      </c>
      <c r="C50" s="38"/>
      <c r="D50" s="38"/>
      <c r="E50" s="38"/>
      <c r="F50" s="33"/>
    </row>
    <row r="51" spans="1:9" ht="15.75">
      <c r="A51" s="6"/>
      <c r="C51" s="38"/>
      <c r="D51" s="38"/>
      <c r="E51" s="38"/>
      <c r="F51" s="33"/>
    </row>
    <row r="52" spans="1:9">
      <c r="A52" s="11" t="s">
        <v>130</v>
      </c>
      <c r="B52" s="12">
        <v>2610</v>
      </c>
      <c r="C52" s="35">
        <v>6814</v>
      </c>
      <c r="D52" s="35">
        <v>8500</v>
      </c>
      <c r="E52" s="35">
        <v>5300</v>
      </c>
      <c r="F52" s="35">
        <v>6500</v>
      </c>
    </row>
    <row r="53" spans="1:9" ht="15.75">
      <c r="A53" s="6"/>
      <c r="C53" s="38"/>
      <c r="D53" s="38"/>
      <c r="E53" s="38"/>
      <c r="F53" s="33"/>
    </row>
    <row r="54" spans="1:9">
      <c r="A54" s="5" t="s">
        <v>131</v>
      </c>
      <c r="C54" s="40">
        <f>SUM(C52)</f>
        <v>6814</v>
      </c>
      <c r="D54" s="40">
        <f t="shared" ref="D54" si="13">SUM(D52)</f>
        <v>8500</v>
      </c>
      <c r="E54" s="40">
        <f t="shared" ref="E54" si="14">SUM(E52)</f>
        <v>5300</v>
      </c>
      <c r="F54" s="35">
        <f t="shared" ref="F54" si="15">SUM(F52)</f>
        <v>6500</v>
      </c>
    </row>
    <row r="55" spans="1:9" ht="15.75">
      <c r="A55" s="6"/>
      <c r="C55" s="38"/>
      <c r="D55" s="38"/>
      <c r="E55" s="38"/>
      <c r="F55" s="33"/>
    </row>
    <row r="56" spans="1:9" ht="15.75">
      <c r="A56" s="6" t="s">
        <v>132</v>
      </c>
      <c r="C56" s="38"/>
      <c r="D56" s="38"/>
      <c r="E56" s="38"/>
      <c r="F56" s="33"/>
    </row>
    <row r="57" spans="1:9" ht="15.75">
      <c r="A57" s="6"/>
      <c r="C57" s="38"/>
      <c r="D57" s="38"/>
      <c r="E57" s="38"/>
      <c r="F57" s="33"/>
    </row>
    <row r="58" spans="1:9">
      <c r="A58" s="11" t="s">
        <v>228</v>
      </c>
      <c r="B58" s="12">
        <v>2701</v>
      </c>
      <c r="C58" s="38">
        <v>450</v>
      </c>
      <c r="D58" s="38"/>
      <c r="E58" s="38">
        <v>30</v>
      </c>
      <c r="F58" s="33">
        <v>0</v>
      </c>
    </row>
    <row r="59" spans="1:9">
      <c r="A59" s="11" t="s">
        <v>136</v>
      </c>
      <c r="B59" s="12">
        <v>2750</v>
      </c>
      <c r="C59" s="33">
        <v>5199</v>
      </c>
      <c r="D59" s="38">
        <v>5200</v>
      </c>
      <c r="E59" s="38">
        <v>5199</v>
      </c>
      <c r="F59" s="38">
        <v>5199</v>
      </c>
    </row>
    <row r="60" spans="1:9">
      <c r="A60" s="11" t="s">
        <v>133</v>
      </c>
      <c r="B60" s="12">
        <v>2770</v>
      </c>
      <c r="C60" s="35">
        <v>2048</v>
      </c>
      <c r="D60" s="40"/>
      <c r="E60" s="40"/>
      <c r="F60" s="35"/>
    </row>
    <row r="61" spans="1:9" ht="15.75">
      <c r="A61" s="6"/>
      <c r="C61" s="38"/>
      <c r="D61" s="38"/>
      <c r="E61" s="38"/>
      <c r="F61" s="33"/>
    </row>
    <row r="62" spans="1:9">
      <c r="A62" s="5" t="s">
        <v>134</v>
      </c>
      <c r="C62" s="40">
        <f t="shared" ref="C62:F62" si="16">SUM(C58:C60)</f>
        <v>7697</v>
      </c>
      <c r="D62" s="40">
        <f t="shared" si="16"/>
        <v>5200</v>
      </c>
      <c r="E62" s="40">
        <f t="shared" si="16"/>
        <v>5229</v>
      </c>
      <c r="F62" s="35">
        <f t="shared" si="16"/>
        <v>5199</v>
      </c>
    </row>
    <row r="63" spans="1:9">
      <c r="C63" s="38"/>
      <c r="D63" s="38"/>
      <c r="E63" s="38"/>
      <c r="F63" s="33"/>
    </row>
    <row r="64" spans="1:9" ht="15.75">
      <c r="A64" s="6" t="s">
        <v>135</v>
      </c>
      <c r="C64" s="38"/>
      <c r="D64" s="38"/>
      <c r="E64" s="38"/>
      <c r="F64" s="33"/>
      <c r="I64" s="38"/>
    </row>
    <row r="65" spans="1:6">
      <c r="C65" s="38"/>
      <c r="D65" s="38"/>
      <c r="E65" s="38"/>
      <c r="F65" s="33"/>
    </row>
    <row r="66" spans="1:6">
      <c r="A66" s="11" t="s">
        <v>137</v>
      </c>
      <c r="B66" s="12">
        <v>3005</v>
      </c>
      <c r="C66" s="35">
        <v>11521</v>
      </c>
      <c r="D66" s="35">
        <v>8000</v>
      </c>
      <c r="E66" s="35">
        <v>6753</v>
      </c>
      <c r="F66" s="35">
        <v>8000</v>
      </c>
    </row>
    <row r="67" spans="1:6">
      <c r="C67" s="38"/>
      <c r="D67" s="38"/>
      <c r="E67" s="38"/>
      <c r="F67" s="33"/>
    </row>
    <row r="68" spans="1:6">
      <c r="A68" s="5" t="s">
        <v>138</v>
      </c>
      <c r="C68" s="40">
        <f t="shared" ref="C68:F68" si="17">SUM(C66:C66)</f>
        <v>11521</v>
      </c>
      <c r="D68" s="40">
        <f t="shared" si="17"/>
        <v>8000</v>
      </c>
      <c r="E68" s="40">
        <f t="shared" si="17"/>
        <v>6753</v>
      </c>
      <c r="F68" s="35">
        <f t="shared" si="17"/>
        <v>8000</v>
      </c>
    </row>
    <row r="69" spans="1:6" ht="15.75">
      <c r="C69" s="38"/>
      <c r="D69" s="39"/>
      <c r="E69" s="38"/>
      <c r="F69" s="39"/>
    </row>
    <row r="70" spans="1:6" ht="16.5" thickBot="1">
      <c r="A70" s="10" t="s">
        <v>139</v>
      </c>
      <c r="B70" s="6"/>
      <c r="C70" s="48">
        <f t="shared" ref="C70:F70" si="18">SUM(C68,C62,C54,C48,C41,C33,C27,C21)</f>
        <v>35630</v>
      </c>
      <c r="D70" s="48">
        <f t="shared" si="18"/>
        <v>52638</v>
      </c>
      <c r="E70" s="48">
        <f t="shared" si="18"/>
        <v>186883</v>
      </c>
      <c r="F70" s="48">
        <f t="shared" si="18"/>
        <v>227499</v>
      </c>
    </row>
    <row r="71" spans="1:6">
      <c r="C71" s="38"/>
      <c r="D71" s="38"/>
      <c r="E71" s="38"/>
      <c r="F71" s="33"/>
    </row>
    <row r="72" spans="1:6" ht="16.5" thickBot="1">
      <c r="A72" s="6" t="s">
        <v>140</v>
      </c>
      <c r="C72" s="45">
        <f t="shared" ref="C72:F72" si="19">SUM(C68,C62,C54,C48,C41,C33,C27,C21,C15)</f>
        <v>289926</v>
      </c>
      <c r="D72" s="45">
        <f t="shared" si="19"/>
        <v>287060</v>
      </c>
      <c r="E72" s="45">
        <f t="shared" si="19"/>
        <v>421305</v>
      </c>
      <c r="F72" s="41">
        <f t="shared" si="19"/>
        <v>287133.93</v>
      </c>
    </row>
    <row r="73" spans="1:6" ht="15.75" thickTop="1"/>
    <row r="75" spans="1:6">
      <c r="C75" s="38"/>
    </row>
  </sheetData>
  <mergeCells count="2">
    <mergeCell ref="A2:D2"/>
    <mergeCell ref="A1:F1"/>
  </mergeCells>
  <printOptions horizontalCentered="1"/>
  <pageMargins left="0.75" right="0.75" top="1" bottom="1" header="0.5" footer="0.5"/>
  <pageSetup scale="85" fitToHeight="0" orientation="portrait" r:id="rId1"/>
  <headerFooter scaleWithDoc="0">
    <oddFooter>&amp;C&amp;P</oddFooter>
  </headerFooter>
  <rowBreaks count="2" manualBreakCount="2">
    <brk id="33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9"/>
  <sheetViews>
    <sheetView topLeftCell="A42" zoomScaleSheetLayoutView="100" workbookViewId="0">
      <selection activeCell="F61" sqref="F61"/>
    </sheetView>
  </sheetViews>
  <sheetFormatPr defaultColWidth="8.7109375" defaultRowHeight="15"/>
  <cols>
    <col min="1" max="1" width="41.5703125" style="5" customWidth="1"/>
    <col min="2" max="2" width="10" style="5" customWidth="1"/>
    <col min="3" max="6" width="13.7109375" style="5" customWidth="1"/>
    <col min="7" max="7" width="18.7109375" style="5" customWidth="1"/>
    <col min="8" max="10" width="8.7109375" style="5"/>
    <col min="11" max="16384" width="8.7109375" style="1"/>
  </cols>
  <sheetData>
    <row r="1" spans="1:6" ht="15.75">
      <c r="A1" s="140" t="str">
        <f>+Summary!A1</f>
        <v>TOWN OF FARMERSVILLE, NEW YORK</v>
      </c>
      <c r="B1" s="140"/>
      <c r="C1" s="140"/>
      <c r="D1" s="140"/>
      <c r="E1" s="140"/>
      <c r="F1" s="140"/>
    </row>
    <row r="2" spans="1:6" ht="15.75">
      <c r="A2" s="141"/>
      <c r="B2" s="141"/>
      <c r="C2" s="141"/>
      <c r="D2" s="141"/>
    </row>
    <row r="3" spans="1:6" ht="15.75">
      <c r="A3" s="68"/>
      <c r="B3" s="68"/>
      <c r="C3" s="68"/>
      <c r="D3" s="68"/>
    </row>
    <row r="4" spans="1:6" ht="15.75">
      <c r="A4" s="68"/>
      <c r="B4" s="68"/>
      <c r="C4" s="68"/>
      <c r="D4" s="68"/>
    </row>
    <row r="5" spans="1:6" ht="15.75">
      <c r="A5" s="6" t="s">
        <v>141</v>
      </c>
      <c r="C5" s="67"/>
      <c r="D5" s="67" t="str">
        <f>'General A - App'!D5</f>
        <v>Adopted</v>
      </c>
      <c r="E5" s="67" t="s">
        <v>28</v>
      </c>
      <c r="F5" s="7" t="str">
        <f>PROPER(LEFT(Cover!A1,FIND(" ",Cover!A1,1)))</f>
        <v xml:space="preserve">Tentative </v>
      </c>
    </row>
    <row r="6" spans="1:6" ht="15.75">
      <c r="A6" s="6" t="s">
        <v>2</v>
      </c>
      <c r="C6" s="7" t="s">
        <v>29</v>
      </c>
      <c r="D6" s="7" t="s">
        <v>30</v>
      </c>
      <c r="E6" s="67" t="s">
        <v>257</v>
      </c>
      <c r="F6" s="7" t="s">
        <v>30</v>
      </c>
    </row>
    <row r="7" spans="1:6" ht="15.75">
      <c r="C7" s="105">
        <f>F7-2</f>
        <v>2021</v>
      </c>
      <c r="D7" s="105">
        <f>F7-1</f>
        <v>2022</v>
      </c>
      <c r="E7" s="105">
        <f>F7-1</f>
        <v>2022</v>
      </c>
      <c r="F7" s="105">
        <f>Cover!A3</f>
        <v>2023</v>
      </c>
    </row>
    <row r="8" spans="1:6" ht="15.75">
      <c r="C8" s="67"/>
      <c r="D8" s="67"/>
      <c r="E8" s="67"/>
    </row>
    <row r="9" spans="1:6" ht="15.75">
      <c r="A9" s="8" t="s">
        <v>31</v>
      </c>
      <c r="B9" s="9" t="s">
        <v>32</v>
      </c>
      <c r="C9" s="67"/>
      <c r="D9" s="67"/>
      <c r="E9" s="67"/>
    </row>
    <row r="10" spans="1:6" ht="15.75">
      <c r="A10" s="8"/>
      <c r="B10" s="8"/>
      <c r="C10" s="67"/>
      <c r="D10" s="67"/>
      <c r="E10" s="67"/>
    </row>
    <row r="11" spans="1:6" ht="15.75">
      <c r="A11" s="6" t="s">
        <v>142</v>
      </c>
      <c r="B11" s="8"/>
      <c r="C11" s="67"/>
      <c r="D11" s="67"/>
      <c r="E11" s="67"/>
    </row>
    <row r="12" spans="1:6" ht="15.75">
      <c r="A12" s="8"/>
      <c r="B12" s="8"/>
      <c r="C12" s="67"/>
      <c r="D12" s="67"/>
      <c r="E12" s="67"/>
    </row>
    <row r="13" spans="1:6">
      <c r="A13" s="11" t="s">
        <v>231</v>
      </c>
      <c r="B13" s="12">
        <v>5110.1000000000004</v>
      </c>
      <c r="C13" s="33">
        <v>55176</v>
      </c>
      <c r="D13" s="33">
        <v>53712</v>
      </c>
      <c r="E13" s="33"/>
      <c r="F13" s="33">
        <v>58200</v>
      </c>
    </row>
    <row r="14" spans="1:6">
      <c r="A14" s="11" t="s">
        <v>229</v>
      </c>
      <c r="B14" s="12" t="s">
        <v>232</v>
      </c>
      <c r="C14" s="66">
        <v>0</v>
      </c>
      <c r="D14" s="66">
        <v>3000</v>
      </c>
      <c r="E14" s="66">
        <v>0</v>
      </c>
      <c r="F14" s="66">
        <v>2000</v>
      </c>
    </row>
    <row r="15" spans="1:6">
      <c r="A15" s="11" t="s">
        <v>230</v>
      </c>
      <c r="B15" s="12">
        <v>5110.3999999999996</v>
      </c>
      <c r="C15" s="65">
        <v>47075</v>
      </c>
      <c r="D15" s="65">
        <v>60000</v>
      </c>
      <c r="E15" s="65">
        <v>14487</v>
      </c>
      <c r="F15" s="65">
        <v>60000</v>
      </c>
    </row>
    <row r="16" spans="1:6" ht="15.75">
      <c r="A16" s="8"/>
      <c r="B16" s="8"/>
      <c r="C16" s="96"/>
      <c r="E16" s="96"/>
    </row>
    <row r="17" spans="1:6">
      <c r="A17" s="5" t="s">
        <v>145</v>
      </c>
      <c r="B17" s="8"/>
      <c r="C17" s="97">
        <f>SUM(C13:C15)</f>
        <v>102251</v>
      </c>
      <c r="D17" s="97">
        <f t="shared" ref="D17" si="0">SUM(D13:D15)</f>
        <v>116712</v>
      </c>
      <c r="E17" s="97">
        <f t="shared" ref="E17" si="1">SUM(E13:E15)</f>
        <v>14487</v>
      </c>
      <c r="F17" s="97">
        <f t="shared" ref="F17" si="2">SUM(F13:F15)</f>
        <v>120200</v>
      </c>
    </row>
    <row r="18" spans="1:6" ht="15.75">
      <c r="B18" s="8"/>
      <c r="C18" s="98"/>
      <c r="D18" s="38"/>
      <c r="E18" s="98"/>
      <c r="F18" s="38"/>
    </row>
    <row r="19" spans="1:6" ht="15.75">
      <c r="A19" s="6" t="s">
        <v>146</v>
      </c>
      <c r="B19" s="8"/>
      <c r="C19" s="98"/>
      <c r="D19" s="38"/>
      <c r="E19" s="98"/>
      <c r="F19" s="38"/>
    </row>
    <row r="20" spans="1:6" ht="15.75">
      <c r="B20" s="8"/>
      <c r="C20" s="98"/>
      <c r="D20" s="38"/>
      <c r="E20" s="98"/>
      <c r="F20" s="38"/>
    </row>
    <row r="21" spans="1:6">
      <c r="A21" s="11" t="s">
        <v>144</v>
      </c>
      <c r="B21" s="12">
        <v>5112.2</v>
      </c>
      <c r="C21" s="65">
        <v>258076</v>
      </c>
      <c r="D21" s="65">
        <v>114000</v>
      </c>
      <c r="E21" s="65">
        <v>97016</v>
      </c>
      <c r="F21" s="65">
        <v>131000</v>
      </c>
    </row>
    <row r="22" spans="1:6" ht="15.75">
      <c r="B22" s="8"/>
      <c r="C22" s="50"/>
      <c r="D22" s="38"/>
      <c r="E22" s="50"/>
      <c r="F22" s="38"/>
    </row>
    <row r="23" spans="1:6">
      <c r="A23" s="5" t="s">
        <v>147</v>
      </c>
      <c r="B23" s="8"/>
      <c r="C23" s="49">
        <f>SUM(C21)</f>
        <v>258076</v>
      </c>
      <c r="D23" s="49">
        <f t="shared" ref="D23" si="3">SUM(D21)</f>
        <v>114000</v>
      </c>
      <c r="E23" s="49">
        <f t="shared" ref="E23" si="4">SUM(E21)</f>
        <v>97016</v>
      </c>
      <c r="F23" s="49">
        <f t="shared" ref="F23" si="5">SUM(F21)</f>
        <v>131000</v>
      </c>
    </row>
    <row r="24" spans="1:6">
      <c r="B24" s="8"/>
      <c r="C24" s="104"/>
      <c r="D24" s="104"/>
      <c r="E24" s="104"/>
      <c r="F24" s="104"/>
    </row>
    <row r="25" spans="1:6" ht="15.75">
      <c r="A25" s="6" t="s">
        <v>234</v>
      </c>
      <c r="B25" s="8"/>
      <c r="C25" s="98"/>
      <c r="D25" s="38"/>
      <c r="E25" s="98"/>
      <c r="F25" s="38"/>
    </row>
    <row r="26" spans="1:6" ht="15.75">
      <c r="B26" s="8"/>
      <c r="C26" s="98"/>
      <c r="D26" s="38"/>
      <c r="E26" s="98"/>
      <c r="F26" s="38"/>
    </row>
    <row r="27" spans="1:6">
      <c r="A27" s="11" t="s">
        <v>233</v>
      </c>
      <c r="B27" s="12">
        <v>5120.2</v>
      </c>
      <c r="C27" s="65">
        <v>106104</v>
      </c>
      <c r="D27" s="65"/>
      <c r="E27" s="65"/>
      <c r="F27" s="65"/>
    </row>
    <row r="28" spans="1:6" ht="15.75">
      <c r="B28" s="8"/>
      <c r="C28" s="50"/>
      <c r="D28" s="38"/>
      <c r="E28" s="50"/>
      <c r="F28" s="38"/>
    </row>
    <row r="29" spans="1:6">
      <c r="A29" s="5" t="s">
        <v>235</v>
      </c>
      <c r="B29" s="8"/>
      <c r="C29" s="49">
        <f>SUM(C27)</f>
        <v>106104</v>
      </c>
      <c r="D29" s="49">
        <f t="shared" ref="D29:F29" si="6">SUM(D27)</f>
        <v>0</v>
      </c>
      <c r="E29" s="49">
        <f t="shared" si="6"/>
        <v>0</v>
      </c>
      <c r="F29" s="49">
        <f t="shared" si="6"/>
        <v>0</v>
      </c>
    </row>
    <row r="30" spans="1:6" ht="15.75">
      <c r="B30" s="8"/>
      <c r="C30" s="67"/>
      <c r="E30" s="67"/>
    </row>
    <row r="31" spans="1:6" customFormat="1" ht="16.5" thickBot="1">
      <c r="A31" s="10" t="s">
        <v>148</v>
      </c>
      <c r="B31" s="5"/>
      <c r="C31" s="54">
        <f>C23+C17+C29</f>
        <v>466431</v>
      </c>
      <c r="D31" s="54">
        <f t="shared" ref="D31:F31" si="7">D23+D17+D29</f>
        <v>230712</v>
      </c>
      <c r="E31" s="54">
        <f t="shared" si="7"/>
        <v>111503</v>
      </c>
      <c r="F31" s="54">
        <f t="shared" si="7"/>
        <v>251200</v>
      </c>
    </row>
    <row r="32" spans="1:6" customFormat="1" ht="12.75">
      <c r="B32" s="2"/>
      <c r="C32" s="51"/>
      <c r="D32" s="52"/>
      <c r="E32" s="53"/>
      <c r="F32" s="53"/>
    </row>
    <row r="33" spans="1:6" ht="15.75">
      <c r="A33" s="6" t="s">
        <v>149</v>
      </c>
      <c r="B33" s="8"/>
      <c r="C33" s="67"/>
      <c r="E33" s="67"/>
    </row>
    <row r="34" spans="1:6" ht="15.75">
      <c r="B34" s="8"/>
      <c r="C34" s="67"/>
      <c r="E34" s="67"/>
    </row>
    <row r="35" spans="1:6">
      <c r="A35" s="11" t="s">
        <v>143</v>
      </c>
      <c r="B35" s="12">
        <v>5130.1000000000004</v>
      </c>
      <c r="C35" s="33">
        <v>22009</v>
      </c>
      <c r="D35" s="33">
        <v>13428</v>
      </c>
      <c r="E35" s="33">
        <v>9603</v>
      </c>
      <c r="F35" s="33">
        <v>13000</v>
      </c>
    </row>
    <row r="36" spans="1:6">
      <c r="A36" s="11" t="s">
        <v>150</v>
      </c>
      <c r="B36" s="12">
        <v>5130.2</v>
      </c>
      <c r="C36" s="33">
        <v>44878</v>
      </c>
      <c r="D36" s="33">
        <v>24000</v>
      </c>
      <c r="E36" s="33">
        <v>28240</v>
      </c>
      <c r="F36" s="33">
        <v>31000</v>
      </c>
    </row>
    <row r="37" spans="1:6">
      <c r="A37" s="11" t="s">
        <v>151</v>
      </c>
      <c r="B37" s="12" t="s">
        <v>152</v>
      </c>
      <c r="C37" s="66"/>
      <c r="D37" s="33"/>
      <c r="E37" s="33"/>
      <c r="F37" s="33">
        <v>0</v>
      </c>
    </row>
    <row r="38" spans="1:6">
      <c r="A38" s="11" t="s">
        <v>96</v>
      </c>
      <c r="B38" s="12">
        <v>5130.3999999999996</v>
      </c>
      <c r="C38" s="1">
        <v>62906</v>
      </c>
      <c r="D38" s="33">
        <v>50000</v>
      </c>
      <c r="E38" s="1">
        <v>26769</v>
      </c>
      <c r="F38" s="33">
        <v>51000</v>
      </c>
    </row>
    <row r="39" spans="1:6">
      <c r="A39" s="11" t="s">
        <v>237</v>
      </c>
      <c r="B39" s="12" t="s">
        <v>236</v>
      </c>
      <c r="C39" s="35"/>
      <c r="D39" s="35">
        <v>25500</v>
      </c>
      <c r="E39" s="35"/>
      <c r="F39" s="35">
        <v>25500</v>
      </c>
    </row>
    <row r="40" spans="1:6">
      <c r="B40" s="12"/>
      <c r="C40" s="33"/>
      <c r="D40" s="33"/>
      <c r="E40" s="33"/>
      <c r="F40" s="33"/>
    </row>
    <row r="41" spans="1:6">
      <c r="A41" s="5" t="s">
        <v>153</v>
      </c>
      <c r="B41" s="12"/>
      <c r="C41" s="35">
        <f t="shared" ref="C41:F41" si="8">SUM(C35:C39)</f>
        <v>129793</v>
      </c>
      <c r="D41" s="35">
        <f t="shared" si="8"/>
        <v>112928</v>
      </c>
      <c r="E41" s="35">
        <f t="shared" si="8"/>
        <v>64612</v>
      </c>
      <c r="F41" s="35">
        <f t="shared" si="8"/>
        <v>120500</v>
      </c>
    </row>
    <row r="42" spans="1:6" ht="15.75">
      <c r="A42" s="6"/>
      <c r="C42" s="34"/>
      <c r="D42" s="6"/>
      <c r="E42" s="34"/>
    </row>
    <row r="43" spans="1:6" ht="15.75">
      <c r="A43" s="6" t="s">
        <v>238</v>
      </c>
    </row>
    <row r="45" spans="1:6">
      <c r="A45" s="11" t="s">
        <v>143</v>
      </c>
      <c r="B45" s="12">
        <v>5140.1000000000004</v>
      </c>
      <c r="C45" s="33">
        <v>8815</v>
      </c>
      <c r="D45" s="33">
        <v>8952</v>
      </c>
      <c r="E45" s="33">
        <v>0</v>
      </c>
      <c r="F45" s="33">
        <v>0</v>
      </c>
    </row>
    <row r="46" spans="1:6">
      <c r="A46" s="11" t="s">
        <v>96</v>
      </c>
      <c r="B46" s="12">
        <v>514034</v>
      </c>
      <c r="C46" s="35">
        <v>0</v>
      </c>
      <c r="D46" s="35">
        <v>2000</v>
      </c>
      <c r="E46" s="35">
        <v>0</v>
      </c>
      <c r="F46" s="35">
        <v>0</v>
      </c>
    </row>
    <row r="47" spans="1:6">
      <c r="B47" s="12"/>
      <c r="C47" s="43"/>
      <c r="D47" s="43"/>
      <c r="E47" s="43"/>
      <c r="F47" s="43"/>
    </row>
    <row r="48" spans="1:6">
      <c r="A48" s="5" t="s">
        <v>239</v>
      </c>
      <c r="B48" s="12"/>
      <c r="C48" s="35">
        <f>SUM(C45:C46)</f>
        <v>8815</v>
      </c>
      <c r="D48" s="35">
        <f t="shared" ref="D48:F48" si="9">SUM(D45:D46)</f>
        <v>10952</v>
      </c>
      <c r="E48" s="35">
        <f t="shared" si="9"/>
        <v>0</v>
      </c>
      <c r="F48" s="35">
        <f t="shared" si="9"/>
        <v>0</v>
      </c>
    </row>
    <row r="49" spans="1:7" ht="15.75">
      <c r="A49" s="6"/>
      <c r="C49" s="34"/>
      <c r="D49" s="6"/>
      <c r="E49" s="34"/>
    </row>
    <row r="50" spans="1:7" ht="15.75">
      <c r="A50" s="6" t="s">
        <v>154</v>
      </c>
    </row>
    <row r="52" spans="1:7">
      <c r="A52" s="11" t="s">
        <v>143</v>
      </c>
      <c r="B52" s="12">
        <v>5142.1000000000004</v>
      </c>
      <c r="C52" s="33">
        <v>41929</v>
      </c>
      <c r="D52" s="33">
        <v>49236</v>
      </c>
      <c r="E52" s="33">
        <v>32738</v>
      </c>
      <c r="F52" s="33">
        <v>53700</v>
      </c>
    </row>
    <row r="53" spans="1:7">
      <c r="A53" s="11" t="s">
        <v>96</v>
      </c>
      <c r="B53" s="12">
        <v>5142.3999999999996</v>
      </c>
      <c r="C53" s="35">
        <v>78953</v>
      </c>
      <c r="D53" s="35">
        <v>82500</v>
      </c>
      <c r="E53" s="35">
        <v>66483</v>
      </c>
      <c r="F53" s="35">
        <v>82500</v>
      </c>
    </row>
    <row r="54" spans="1:7">
      <c r="B54" s="12"/>
      <c r="C54" s="43"/>
      <c r="D54" s="43"/>
      <c r="E54" s="43"/>
      <c r="F54" s="43"/>
    </row>
    <row r="55" spans="1:7">
      <c r="A55" s="5" t="s">
        <v>155</v>
      </c>
      <c r="B55" s="12"/>
      <c r="C55" s="35">
        <f>SUM(C52:C53)</f>
        <v>120882</v>
      </c>
      <c r="D55" s="35">
        <f t="shared" ref="D55" si="10">SUM(D52:D53)</f>
        <v>131736</v>
      </c>
      <c r="E55" s="35">
        <f t="shared" ref="E55" si="11">SUM(E52:E53)</f>
        <v>99221</v>
      </c>
      <c r="F55" s="35">
        <f t="shared" ref="F55" si="12">SUM(F52:F53)</f>
        <v>136200</v>
      </c>
    </row>
    <row r="56" spans="1:7" ht="15.75">
      <c r="A56" s="6"/>
      <c r="B56" s="12"/>
      <c r="C56" s="33"/>
      <c r="D56" s="33"/>
      <c r="E56" s="33"/>
      <c r="F56" s="33"/>
    </row>
    <row r="57" spans="1:7" ht="15.75">
      <c r="A57" s="6" t="s">
        <v>104</v>
      </c>
    </row>
    <row r="59" spans="1:7">
      <c r="A59" s="11" t="s">
        <v>105</v>
      </c>
      <c r="B59" s="12">
        <v>9010.7999999999993</v>
      </c>
      <c r="C59" s="33">
        <v>13910</v>
      </c>
      <c r="D59" s="33">
        <v>15973</v>
      </c>
      <c r="E59" s="33"/>
      <c r="F59" s="33">
        <v>15100</v>
      </c>
    </row>
    <row r="60" spans="1:7">
      <c r="A60" s="11" t="s">
        <v>106</v>
      </c>
      <c r="B60" s="12">
        <v>9030.7999999999993</v>
      </c>
      <c r="C60" s="33">
        <v>9787</v>
      </c>
      <c r="D60" s="33">
        <v>9817</v>
      </c>
      <c r="E60" s="33"/>
      <c r="F60" s="33">
        <f>(+F52+F45+F35+F14+F13)*0.0765</f>
        <v>9707.85</v>
      </c>
    </row>
    <row r="61" spans="1:7">
      <c r="A61" s="11" t="s">
        <v>107</v>
      </c>
      <c r="B61" s="12">
        <v>9040.7999999999993</v>
      </c>
      <c r="C61" s="33">
        <v>13270</v>
      </c>
      <c r="D61" s="66">
        <v>16312</v>
      </c>
      <c r="E61" s="33"/>
      <c r="F61" s="66">
        <v>15150</v>
      </c>
      <c r="G61" s="12"/>
    </row>
    <row r="62" spans="1:7">
      <c r="A62" s="11" t="s">
        <v>108</v>
      </c>
      <c r="B62" s="12">
        <v>9055.7999999999993</v>
      </c>
      <c r="C62" s="66">
        <v>74</v>
      </c>
      <c r="D62" s="33">
        <v>125</v>
      </c>
      <c r="E62" s="33"/>
      <c r="F62" s="33">
        <v>75</v>
      </c>
    </row>
    <row r="63" spans="1:7">
      <c r="A63" s="11" t="s">
        <v>109</v>
      </c>
      <c r="B63" s="12">
        <v>9060.7999999999993</v>
      </c>
      <c r="C63" s="35">
        <v>18861</v>
      </c>
      <c r="D63" s="35">
        <v>21660</v>
      </c>
      <c r="E63" s="35"/>
      <c r="F63" s="35">
        <v>25000</v>
      </c>
    </row>
    <row r="64" spans="1:7">
      <c r="C64" s="38"/>
      <c r="D64" s="38"/>
      <c r="E64" s="38"/>
      <c r="F64" s="38"/>
    </row>
    <row r="65" spans="1:6">
      <c r="A65" s="5" t="s">
        <v>110</v>
      </c>
      <c r="C65" s="35">
        <f t="shared" ref="C65:F65" si="13">SUM(C59:C63)</f>
        <v>55902</v>
      </c>
      <c r="D65" s="35">
        <f t="shared" si="13"/>
        <v>63887</v>
      </c>
      <c r="E65" s="35">
        <f t="shared" si="13"/>
        <v>0</v>
      </c>
      <c r="F65" s="35">
        <f t="shared" si="13"/>
        <v>65032.85</v>
      </c>
    </row>
    <row r="66" spans="1:6">
      <c r="C66" s="43"/>
      <c r="D66" s="43"/>
      <c r="E66" s="43"/>
      <c r="F66" s="43"/>
    </row>
    <row r="67" spans="1:6" ht="15.75">
      <c r="A67" s="6" t="s">
        <v>245</v>
      </c>
      <c r="C67" s="43"/>
      <c r="D67" s="43"/>
      <c r="E67" s="43"/>
      <c r="F67" s="43"/>
    </row>
    <row r="68" spans="1:6">
      <c r="C68" s="43"/>
      <c r="D68" s="43"/>
      <c r="E68" s="43"/>
      <c r="F68" s="43"/>
    </row>
    <row r="69" spans="1:6">
      <c r="A69" s="11" t="s">
        <v>246</v>
      </c>
      <c r="B69" s="12">
        <v>9711.6</v>
      </c>
      <c r="C69" s="33"/>
      <c r="D69" s="33">
        <v>8872</v>
      </c>
      <c r="E69" s="33"/>
      <c r="F69" s="33">
        <v>0</v>
      </c>
    </row>
    <row r="70" spans="1:6">
      <c r="A70" s="11" t="s">
        <v>247</v>
      </c>
      <c r="B70" s="12">
        <v>9711.7000000000007</v>
      </c>
      <c r="C70" s="33"/>
      <c r="D70" s="33">
        <v>311</v>
      </c>
      <c r="E70" s="33"/>
      <c r="F70" s="33">
        <v>0</v>
      </c>
    </row>
    <row r="71" spans="1:6">
      <c r="A71" s="11" t="s">
        <v>248</v>
      </c>
      <c r="B71" s="12">
        <v>9712.6</v>
      </c>
      <c r="C71" s="33"/>
      <c r="D71" s="66">
        <v>8000</v>
      </c>
      <c r="E71" s="33"/>
      <c r="F71" s="66">
        <v>8000</v>
      </c>
    </row>
    <row r="72" spans="1:6">
      <c r="A72" s="11" t="s">
        <v>249</v>
      </c>
      <c r="B72" s="12">
        <v>9712.7000000000007</v>
      </c>
      <c r="C72" s="66"/>
      <c r="D72" s="33">
        <v>368</v>
      </c>
      <c r="E72" s="33"/>
      <c r="F72" s="33">
        <v>368</v>
      </c>
    </row>
    <row r="73" spans="1:6">
      <c r="A73" s="11" t="s">
        <v>250</v>
      </c>
      <c r="B73" s="12">
        <v>9713.6</v>
      </c>
      <c r="C73" s="33"/>
      <c r="D73" s="33">
        <v>10000</v>
      </c>
      <c r="E73" s="33"/>
      <c r="F73" s="33">
        <v>10000</v>
      </c>
    </row>
    <row r="74" spans="1:6">
      <c r="A74" s="11" t="s">
        <v>251</v>
      </c>
      <c r="B74" s="12">
        <v>9713.7000000000007</v>
      </c>
      <c r="C74" s="33"/>
      <c r="D74" s="33">
        <v>675</v>
      </c>
      <c r="E74" s="33"/>
      <c r="F74" s="33">
        <v>675</v>
      </c>
    </row>
    <row r="75" spans="1:6">
      <c r="A75" s="11" t="s">
        <v>252</v>
      </c>
      <c r="B75" s="12">
        <v>9714.6</v>
      </c>
      <c r="C75" s="33"/>
      <c r="D75" s="66">
        <v>21221</v>
      </c>
      <c r="E75" s="33"/>
      <c r="F75" s="66">
        <v>21221</v>
      </c>
    </row>
    <row r="76" spans="1:6">
      <c r="A76" s="11" t="s">
        <v>253</v>
      </c>
      <c r="B76" s="12">
        <v>9714.7000000000007</v>
      </c>
      <c r="C76" s="35"/>
      <c r="D76" s="35">
        <v>2282</v>
      </c>
      <c r="E76" s="35"/>
      <c r="F76" s="35">
        <v>2282</v>
      </c>
    </row>
    <row r="77" spans="1:6">
      <c r="A77" s="11"/>
      <c r="B77" s="12"/>
      <c r="C77" s="43"/>
      <c r="D77" s="43"/>
      <c r="E77" s="43"/>
      <c r="F77" s="43"/>
    </row>
    <row r="78" spans="1:6">
      <c r="A78" s="5" t="s">
        <v>254</v>
      </c>
      <c r="B78" s="12"/>
      <c r="C78" s="35">
        <f t="shared" ref="C78:F78" si="14">SUM(C67:C77)</f>
        <v>0</v>
      </c>
      <c r="D78" s="35">
        <f>SUM(D67:D77)</f>
        <v>51729</v>
      </c>
      <c r="E78" s="35">
        <f t="shared" si="14"/>
        <v>0</v>
      </c>
      <c r="F78" s="35">
        <f t="shared" si="14"/>
        <v>42546</v>
      </c>
    </row>
    <row r="79" spans="1:6">
      <c r="B79" s="12"/>
      <c r="C79" s="43"/>
      <c r="D79" s="43"/>
      <c r="E79" s="43"/>
      <c r="F79" s="43"/>
    </row>
    <row r="80" spans="1:6" ht="15.75">
      <c r="A80" s="6" t="s">
        <v>243</v>
      </c>
      <c r="B80" s="12"/>
      <c r="C80" s="43"/>
      <c r="D80" s="43"/>
      <c r="E80" s="43"/>
      <c r="F80" s="43"/>
    </row>
    <row r="81" spans="1:6">
      <c r="B81" s="12"/>
      <c r="C81" s="43"/>
      <c r="D81" s="43"/>
      <c r="E81" s="43"/>
      <c r="F81" s="43"/>
    </row>
    <row r="82" spans="1:6">
      <c r="A82" s="11" t="s">
        <v>255</v>
      </c>
      <c r="B82" s="12">
        <v>9950.9</v>
      </c>
      <c r="C82" s="35">
        <v>10000</v>
      </c>
      <c r="D82" s="35">
        <v>10000</v>
      </c>
      <c r="E82" s="35"/>
      <c r="F82" s="35">
        <v>20000</v>
      </c>
    </row>
    <row r="83" spans="1:6">
      <c r="B83" s="12"/>
      <c r="C83" s="43"/>
      <c r="D83" s="43"/>
      <c r="E83" s="43"/>
      <c r="F83" s="43"/>
    </row>
    <row r="84" spans="1:6">
      <c r="A84" s="5" t="s">
        <v>256</v>
      </c>
      <c r="B84" s="12"/>
      <c r="C84" s="35">
        <f t="shared" ref="C84:F84" si="15">SUM(C81:C83)</f>
        <v>10000</v>
      </c>
      <c r="D84" s="35">
        <f>SUM(D81:D83)</f>
        <v>10000</v>
      </c>
      <c r="E84" s="35">
        <f t="shared" si="15"/>
        <v>0</v>
      </c>
      <c r="F84" s="35">
        <f t="shared" si="15"/>
        <v>20000</v>
      </c>
    </row>
    <row r="85" spans="1:6">
      <c r="B85" s="12"/>
      <c r="C85" s="43"/>
      <c r="D85" s="43"/>
      <c r="E85" s="43"/>
      <c r="F85" s="43"/>
    </row>
    <row r="86" spans="1:6" ht="16.5" thickBot="1">
      <c r="A86" s="6" t="s">
        <v>111</v>
      </c>
      <c r="C86" s="41">
        <f t="shared" ref="C86:F86" si="16">SUM(C65,C55,C41,C31,C48,C78,C84)</f>
        <v>791823</v>
      </c>
      <c r="D86" s="41">
        <f>SUM(D65,D55,D41,D31,D48,D78,D84)</f>
        <v>611944</v>
      </c>
      <c r="E86" s="41">
        <f t="shared" si="16"/>
        <v>275336</v>
      </c>
      <c r="F86" s="41">
        <f t="shared" si="16"/>
        <v>635478.85</v>
      </c>
    </row>
    <row r="87" spans="1:6" ht="15.75" thickTop="1"/>
    <row r="88" spans="1:6">
      <c r="B88" s="12"/>
      <c r="C88" s="33"/>
      <c r="D88" s="33"/>
      <c r="E88" s="33"/>
      <c r="F88" s="33"/>
    </row>
    <row r="89" spans="1:6" ht="15.75">
      <c r="A89" s="6"/>
      <c r="B89" s="12"/>
      <c r="C89" s="33"/>
      <c r="D89" s="33"/>
      <c r="E89" s="33"/>
      <c r="F89" s="33"/>
    </row>
    <row r="97" spans="1:6">
      <c r="C97" s="38"/>
      <c r="D97" s="38"/>
      <c r="E97" s="38"/>
      <c r="F97" s="38"/>
    </row>
    <row r="98" spans="1:6" ht="15.75">
      <c r="A98" s="6"/>
      <c r="C98" s="38"/>
      <c r="D98" s="38"/>
      <c r="E98" s="38"/>
      <c r="F98" s="38"/>
    </row>
    <row r="99" spans="1:6">
      <c r="C99" s="38"/>
      <c r="D99" s="38"/>
      <c r="E99" s="38"/>
      <c r="F99" s="38"/>
    </row>
  </sheetData>
  <mergeCells count="2">
    <mergeCell ref="A2:D2"/>
    <mergeCell ref="A1:F1"/>
  </mergeCells>
  <printOptions horizontalCentered="1"/>
  <pageMargins left="0.75" right="0.75" top="1" bottom="1" header="0.5" footer="0.5"/>
  <pageSetup scale="85" fitToHeight="0" orientation="portrait" r:id="rId1"/>
  <headerFooter scaleWithDoc="0">
    <oddFooter>&amp;C&amp;P</oddFooter>
  </headerFooter>
  <rowBreaks count="2" manualBreakCount="2">
    <brk id="41" max="16383" man="1"/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6"/>
  <sheetViews>
    <sheetView topLeftCell="A16" zoomScaleSheetLayoutView="100" workbookViewId="0">
      <selection activeCell="F14" sqref="F14"/>
    </sheetView>
  </sheetViews>
  <sheetFormatPr defaultColWidth="11.7109375" defaultRowHeight="15"/>
  <cols>
    <col min="1" max="1" width="41.5703125" style="5" customWidth="1"/>
    <col min="2" max="2" width="10" style="5" customWidth="1"/>
    <col min="3" max="6" width="13.7109375" style="5" customWidth="1"/>
    <col min="7" max="13" width="11.7109375" style="5"/>
    <col min="14" max="16384" width="11.7109375" style="1"/>
  </cols>
  <sheetData>
    <row r="1" spans="1:6" ht="15.75">
      <c r="A1" s="140" t="str">
        <f>+Summary!A1</f>
        <v>TOWN OF FARMERSVILLE, NEW YORK</v>
      </c>
      <c r="B1" s="140"/>
      <c r="C1" s="140"/>
      <c r="D1" s="140"/>
      <c r="E1" s="140"/>
      <c r="F1" s="140"/>
    </row>
    <row r="2" spans="1:6" ht="15.75">
      <c r="A2" s="141"/>
      <c r="B2" s="141"/>
      <c r="C2" s="141"/>
      <c r="D2" s="141"/>
    </row>
    <row r="3" spans="1:6" ht="15.75">
      <c r="A3" s="68"/>
      <c r="B3" s="68"/>
      <c r="C3" s="68"/>
      <c r="D3" s="68"/>
    </row>
    <row r="4" spans="1:6" ht="15.75">
      <c r="A4" s="68"/>
      <c r="B4" s="68"/>
      <c r="C4" s="68"/>
      <c r="D4" s="68"/>
    </row>
    <row r="5" spans="1:6" ht="15.75">
      <c r="A5" s="6" t="s">
        <v>141</v>
      </c>
      <c r="C5" s="67"/>
      <c r="D5" s="67" t="str">
        <f>'General A - App'!D5</f>
        <v>Adopted</v>
      </c>
      <c r="E5" s="67" t="s">
        <v>28</v>
      </c>
      <c r="F5" s="7" t="str">
        <f>PROPER(LEFT(Cover!A1,FIND(" ",Cover!A1,1)))</f>
        <v xml:space="preserve">Tentative </v>
      </c>
    </row>
    <row r="6" spans="1:6" ht="15.75">
      <c r="A6" s="6" t="s">
        <v>12</v>
      </c>
      <c r="C6" s="7" t="s">
        <v>29</v>
      </c>
      <c r="D6" s="7" t="s">
        <v>30</v>
      </c>
      <c r="E6" s="67" t="s">
        <v>258</v>
      </c>
      <c r="F6" s="7" t="s">
        <v>30</v>
      </c>
    </row>
    <row r="7" spans="1:6" ht="15.75">
      <c r="C7" s="105">
        <f>F7-2</f>
        <v>2021</v>
      </c>
      <c r="D7" s="105">
        <f>F7-1</f>
        <v>2022</v>
      </c>
      <c r="E7" s="105">
        <f>F7-1</f>
        <v>2022</v>
      </c>
      <c r="F7" s="105">
        <f>Cover!A3</f>
        <v>2023</v>
      </c>
    </row>
    <row r="8" spans="1:6" ht="15.75">
      <c r="C8" s="7"/>
      <c r="D8" s="7"/>
      <c r="E8" s="7"/>
      <c r="F8" s="7"/>
    </row>
    <row r="9" spans="1:6">
      <c r="A9" s="8" t="s">
        <v>31</v>
      </c>
      <c r="B9" s="9" t="s">
        <v>32</v>
      </c>
    </row>
    <row r="11" spans="1:6" ht="15.75">
      <c r="A11" s="10" t="s">
        <v>112</v>
      </c>
    </row>
    <row r="12" spans="1:6" ht="15.75">
      <c r="A12" s="10"/>
    </row>
    <row r="13" spans="1:6">
      <c r="A13" s="11" t="s">
        <v>112</v>
      </c>
      <c r="B13" s="12">
        <v>1001</v>
      </c>
      <c r="C13" s="65">
        <v>448863</v>
      </c>
      <c r="D13" s="35">
        <v>490468</v>
      </c>
      <c r="E13" s="35"/>
      <c r="F13" s="35">
        <f>+Summary!I12</f>
        <v>302478.84999999998</v>
      </c>
    </row>
    <row r="14" spans="1:6">
      <c r="A14" s="11"/>
      <c r="B14" s="12"/>
      <c r="C14" s="43"/>
      <c r="D14" s="43"/>
      <c r="E14" s="43"/>
      <c r="F14" s="43"/>
    </row>
    <row r="15" spans="1:6">
      <c r="A15" s="5" t="s">
        <v>113</v>
      </c>
      <c r="B15" s="12"/>
      <c r="C15" s="35">
        <f>SUM(C13)</f>
        <v>448863</v>
      </c>
      <c r="D15" s="35">
        <f t="shared" ref="D15" si="0">SUM(D13)</f>
        <v>490468</v>
      </c>
      <c r="E15" s="35">
        <f t="shared" ref="E15:F15" si="1">SUM(E13)</f>
        <v>0</v>
      </c>
      <c r="F15" s="35">
        <f t="shared" si="1"/>
        <v>302478.84999999998</v>
      </c>
    </row>
    <row r="16" spans="1:6">
      <c r="A16" s="11"/>
      <c r="B16" s="12"/>
      <c r="C16" s="43"/>
      <c r="D16" s="43"/>
      <c r="E16" s="43"/>
      <c r="F16" s="43"/>
    </row>
    <row r="17" spans="1:6" ht="15.75">
      <c r="A17" s="6" t="s">
        <v>117</v>
      </c>
      <c r="B17" s="112"/>
      <c r="C17" s="43"/>
      <c r="D17" s="43"/>
      <c r="E17" s="43"/>
      <c r="F17" s="43"/>
    </row>
    <row r="18" spans="1:6">
      <c r="A18" s="11"/>
      <c r="B18" s="112"/>
      <c r="C18" s="43"/>
      <c r="D18" s="43"/>
      <c r="E18" s="43"/>
      <c r="F18" s="43"/>
    </row>
    <row r="19" spans="1:6">
      <c r="A19" s="11" t="s">
        <v>118</v>
      </c>
      <c r="B19" s="112">
        <v>1120</v>
      </c>
      <c r="C19" s="35">
        <v>0</v>
      </c>
      <c r="D19" s="35">
        <v>0</v>
      </c>
      <c r="E19" s="35">
        <v>0</v>
      </c>
      <c r="F19" s="35">
        <v>200000</v>
      </c>
    </row>
    <row r="20" spans="1:6">
      <c r="A20" s="11"/>
      <c r="B20" s="112"/>
      <c r="C20" s="43"/>
      <c r="D20" s="43"/>
      <c r="E20" s="43"/>
      <c r="F20" s="43"/>
    </row>
    <row r="21" spans="1:6">
      <c r="A21" s="5" t="s">
        <v>263</v>
      </c>
      <c r="B21" s="112"/>
      <c r="C21" s="35">
        <f>SUM(C19)</f>
        <v>0</v>
      </c>
      <c r="D21" s="35">
        <f>SUM(D19)</f>
        <v>0</v>
      </c>
      <c r="E21" s="35">
        <f t="shared" ref="E21:F21" si="2">SUM(E19)</f>
        <v>0</v>
      </c>
      <c r="F21" s="35">
        <f t="shared" si="2"/>
        <v>200000</v>
      </c>
    </row>
    <row r="22" spans="1:6" ht="15.75">
      <c r="A22" s="6" t="s">
        <v>156</v>
      </c>
      <c r="B22" s="12"/>
      <c r="C22" s="43"/>
      <c r="D22" s="43"/>
      <c r="E22" s="43"/>
      <c r="F22" s="43"/>
    </row>
    <row r="23" spans="1:6">
      <c r="A23" s="11"/>
      <c r="B23" s="12"/>
      <c r="C23" s="43"/>
      <c r="D23" s="43"/>
      <c r="E23" s="43"/>
      <c r="F23" s="43"/>
    </row>
    <row r="24" spans="1:6">
      <c r="A24" s="11" t="s">
        <v>124</v>
      </c>
      <c r="B24" s="12">
        <v>2401</v>
      </c>
      <c r="C24" s="33">
        <v>66</v>
      </c>
      <c r="D24" s="33">
        <v>500</v>
      </c>
      <c r="E24" s="33">
        <v>200</v>
      </c>
      <c r="F24" s="33">
        <v>500</v>
      </c>
    </row>
    <row r="25" spans="1:6">
      <c r="A25" s="11" t="s">
        <v>157</v>
      </c>
      <c r="B25" s="12" t="s">
        <v>158</v>
      </c>
      <c r="C25" s="35"/>
      <c r="D25" s="35">
        <v>300</v>
      </c>
      <c r="E25" s="35">
        <v>1356</v>
      </c>
      <c r="F25" s="35">
        <v>1500</v>
      </c>
    </row>
    <row r="26" spans="1:6">
      <c r="A26" s="11"/>
      <c r="B26" s="12"/>
      <c r="C26" s="43"/>
      <c r="D26" s="43"/>
      <c r="E26" s="43"/>
      <c r="F26" s="43"/>
    </row>
    <row r="27" spans="1:6">
      <c r="A27" s="5" t="s">
        <v>159</v>
      </c>
      <c r="B27" s="12"/>
      <c r="C27" s="35">
        <f>SUM(C24:C25)</f>
        <v>66</v>
      </c>
      <c r="D27" s="35">
        <f t="shared" ref="D27" si="3">SUM(D24:D25)</f>
        <v>800</v>
      </c>
      <c r="E27" s="35">
        <f t="shared" ref="E27" si="4">SUM(E24:E25)</f>
        <v>1556</v>
      </c>
      <c r="F27" s="35">
        <f t="shared" ref="F27" si="5">SUM(F24:F25)</f>
        <v>2000</v>
      </c>
    </row>
    <row r="28" spans="1:6">
      <c r="A28" s="11"/>
      <c r="B28" s="12"/>
      <c r="C28" s="43"/>
      <c r="D28" s="43"/>
      <c r="E28" s="43"/>
      <c r="F28" s="43"/>
    </row>
    <row r="29" spans="1:6" ht="15.75">
      <c r="A29" s="6" t="s">
        <v>132</v>
      </c>
      <c r="B29" s="12"/>
      <c r="C29" s="43"/>
      <c r="D29" s="43"/>
      <c r="E29" s="43"/>
      <c r="F29" s="43"/>
    </row>
    <row r="30" spans="1:6">
      <c r="A30" s="11"/>
      <c r="B30" s="12"/>
      <c r="C30" s="43"/>
      <c r="D30" s="43"/>
      <c r="E30" s="43"/>
      <c r="F30" s="43"/>
    </row>
    <row r="31" spans="1:6">
      <c r="A31" s="11" t="s">
        <v>240</v>
      </c>
      <c r="B31" s="12">
        <v>2701</v>
      </c>
      <c r="C31" s="35"/>
      <c r="D31" s="35"/>
      <c r="E31" s="35"/>
      <c r="F31" s="35"/>
    </row>
    <row r="32" spans="1:6">
      <c r="A32" s="11"/>
      <c r="B32" s="12"/>
      <c r="C32" s="33"/>
      <c r="D32" s="33"/>
      <c r="E32" s="33"/>
      <c r="F32" s="33"/>
    </row>
    <row r="33" spans="1:6">
      <c r="A33" s="5" t="s">
        <v>134</v>
      </c>
      <c r="C33" s="40">
        <f>SUM(C31:C32)</f>
        <v>0</v>
      </c>
      <c r="D33" s="40">
        <f t="shared" ref="D33:F33" si="6">SUM(D31:D32)</f>
        <v>0</v>
      </c>
      <c r="E33" s="40">
        <f t="shared" si="6"/>
        <v>0</v>
      </c>
      <c r="F33" s="40">
        <f t="shared" si="6"/>
        <v>0</v>
      </c>
    </row>
    <row r="34" spans="1:6">
      <c r="C34" s="38"/>
      <c r="D34" s="38"/>
      <c r="E34" s="38"/>
      <c r="F34" s="38"/>
    </row>
    <row r="35" spans="1:6" ht="15.75">
      <c r="A35" s="6" t="s">
        <v>135</v>
      </c>
      <c r="C35" s="38"/>
      <c r="D35" s="38"/>
      <c r="E35" s="38"/>
      <c r="F35" s="38"/>
    </row>
    <row r="36" spans="1:6">
      <c r="C36" s="38"/>
      <c r="D36" s="38"/>
      <c r="E36" s="38"/>
      <c r="F36" s="38"/>
    </row>
    <row r="37" spans="1:6">
      <c r="A37" s="11" t="s">
        <v>160</v>
      </c>
      <c r="B37" s="12">
        <v>3501</v>
      </c>
      <c r="C37" s="66">
        <v>257167</v>
      </c>
      <c r="D37" s="33">
        <v>114000</v>
      </c>
      <c r="E37" s="33"/>
      <c r="F37" s="43">
        <v>131000</v>
      </c>
    </row>
    <row r="38" spans="1:6">
      <c r="A38" s="11" t="s">
        <v>161</v>
      </c>
      <c r="B38" s="12">
        <v>3502</v>
      </c>
      <c r="C38" s="66"/>
      <c r="D38" s="33"/>
      <c r="E38" s="33"/>
      <c r="F38" s="33"/>
    </row>
    <row r="39" spans="1:6">
      <c r="A39" s="11" t="s">
        <v>162</v>
      </c>
      <c r="B39" s="12">
        <v>3503</v>
      </c>
      <c r="C39" s="35"/>
      <c r="D39" s="35"/>
      <c r="E39" s="35"/>
      <c r="F39" s="35"/>
    </row>
    <row r="40" spans="1:6">
      <c r="A40" s="11"/>
      <c r="C40" s="38"/>
      <c r="D40" s="38"/>
      <c r="E40" s="38"/>
      <c r="F40" s="38"/>
    </row>
    <row r="41" spans="1:6">
      <c r="A41" s="5" t="s">
        <v>138</v>
      </c>
      <c r="C41" s="40">
        <f>SUM(C37:C39)</f>
        <v>257167</v>
      </c>
      <c r="D41" s="40">
        <f t="shared" ref="D41" si="7">SUM(D37:D39)</f>
        <v>114000</v>
      </c>
      <c r="E41" s="40">
        <f t="shared" ref="E41" si="8">SUM(E37:E39)</f>
        <v>0</v>
      </c>
      <c r="F41" s="40">
        <f t="shared" ref="F41" si="9">SUM(F37:F39)</f>
        <v>131000</v>
      </c>
    </row>
    <row r="42" spans="1:6">
      <c r="C42" s="38"/>
      <c r="D42" s="38"/>
      <c r="E42" s="38"/>
      <c r="F42" s="38"/>
    </row>
    <row r="43" spans="1:6" ht="16.5" thickBot="1">
      <c r="A43" s="10" t="s">
        <v>139</v>
      </c>
      <c r="B43" s="6"/>
      <c r="C43" s="44">
        <f>SUM(C41,C33,C27)</f>
        <v>257233</v>
      </c>
      <c r="D43" s="44">
        <f t="shared" ref="D43:E43" si="10">SUM(D41,D33,D27)</f>
        <v>114800</v>
      </c>
      <c r="E43" s="44">
        <f t="shared" si="10"/>
        <v>1556</v>
      </c>
      <c r="F43" s="44">
        <f>SUM(F41,F33,F27+F21)</f>
        <v>333000</v>
      </c>
    </row>
    <row r="44" spans="1:6">
      <c r="C44" s="38"/>
      <c r="D44" s="33"/>
      <c r="E44" s="38"/>
      <c r="F44" s="33"/>
    </row>
    <row r="45" spans="1:6" ht="16.5" thickBot="1">
      <c r="A45" s="6" t="s">
        <v>140</v>
      </c>
      <c r="C45" s="41">
        <f t="shared" ref="C45:F45" si="11">SUM(C43,C15)</f>
        <v>706096</v>
      </c>
      <c r="D45" s="41">
        <f t="shared" si="11"/>
        <v>605268</v>
      </c>
      <c r="E45" s="41">
        <f t="shared" si="11"/>
        <v>1556</v>
      </c>
      <c r="F45" s="41">
        <f t="shared" si="11"/>
        <v>635478.85</v>
      </c>
    </row>
    <row r="46" spans="1:6" ht="15.75" thickTop="1"/>
  </sheetData>
  <mergeCells count="2">
    <mergeCell ref="A2:D2"/>
    <mergeCell ref="A1:F1"/>
  </mergeCells>
  <printOptions horizontalCentered="1"/>
  <pageMargins left="0.75" right="0.75" top="1" bottom="1" header="0.5" footer="0.5"/>
  <pageSetup scale="85" fitToHeight="0" orientation="portrait" r:id="rId1"/>
  <headerFooter scaleWithDoc="0">
    <oddFooter>&amp;C&amp;P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zoomScaleSheetLayoutView="80" workbookViewId="0">
      <selection activeCell="F20" sqref="F20"/>
    </sheetView>
  </sheetViews>
  <sheetFormatPr defaultColWidth="10.42578125" defaultRowHeight="15"/>
  <cols>
    <col min="1" max="1" width="41.5703125" style="5" customWidth="1"/>
    <col min="2" max="2" width="10" style="12" customWidth="1"/>
    <col min="3" max="6" width="13.7109375" style="5" customWidth="1"/>
    <col min="7" max="15" width="10.42578125" style="5"/>
    <col min="16" max="16384" width="10.42578125" style="1"/>
  </cols>
  <sheetData>
    <row r="1" spans="1:6" ht="15.75">
      <c r="A1" s="140" t="str">
        <f>+Summary!A1</f>
        <v>TOWN OF FARMERSVILLE, NEW YORK</v>
      </c>
      <c r="B1" s="140"/>
      <c r="C1" s="140"/>
      <c r="D1" s="140"/>
      <c r="E1" s="140"/>
      <c r="F1" s="140"/>
    </row>
    <row r="2" spans="1:6" ht="15.75">
      <c r="A2" s="141"/>
      <c r="B2" s="141"/>
      <c r="C2" s="141"/>
      <c r="D2" s="141"/>
    </row>
    <row r="3" spans="1:6" ht="15.75">
      <c r="A3" s="68"/>
      <c r="B3" s="68"/>
      <c r="C3" s="68"/>
      <c r="D3" s="68"/>
    </row>
    <row r="4" spans="1:6" ht="15.75">
      <c r="A4" s="68"/>
      <c r="B4" s="68"/>
      <c r="C4" s="68"/>
      <c r="D4" s="68"/>
    </row>
    <row r="5" spans="1:6" ht="15.75">
      <c r="A5" s="47" t="s">
        <v>163</v>
      </c>
      <c r="C5" s="67"/>
      <c r="D5" s="67" t="str">
        <f>'General A - App'!D5</f>
        <v>Adopted</v>
      </c>
      <c r="E5" s="67" t="s">
        <v>28</v>
      </c>
      <c r="F5" s="7" t="str">
        <f>PROPER(LEFT(Cover!A1,FIND(" ",Cover!A1,1)))</f>
        <v xml:space="preserve">Tentative </v>
      </c>
    </row>
    <row r="6" spans="1:6" ht="15.75">
      <c r="A6" s="6"/>
      <c r="C6" s="7" t="s">
        <v>29</v>
      </c>
      <c r="D6" s="7" t="s">
        <v>30</v>
      </c>
      <c r="E6" s="67" t="s">
        <v>258</v>
      </c>
      <c r="F6" s="7" t="s">
        <v>30</v>
      </c>
    </row>
    <row r="7" spans="1:6" ht="15.75">
      <c r="C7" s="105">
        <f>F7-2</f>
        <v>2021</v>
      </c>
      <c r="D7" s="105">
        <f>F7-1</f>
        <v>2022</v>
      </c>
      <c r="E7" s="105">
        <f>F7-1</f>
        <v>2022</v>
      </c>
      <c r="F7" s="105">
        <f>Cover!A3</f>
        <v>2023</v>
      </c>
    </row>
    <row r="9" spans="1:6">
      <c r="A9" s="8" t="s">
        <v>31</v>
      </c>
      <c r="B9" s="9" t="s">
        <v>32</v>
      </c>
    </row>
    <row r="11" spans="1:6" ht="15.75">
      <c r="A11" s="6" t="s">
        <v>2</v>
      </c>
    </row>
    <row r="12" spans="1:6">
      <c r="A12" s="11" t="s">
        <v>93</v>
      </c>
      <c r="B12" s="55">
        <v>5182.41</v>
      </c>
      <c r="C12" s="35">
        <v>3700</v>
      </c>
      <c r="D12" s="40">
        <v>3500</v>
      </c>
      <c r="E12" s="35">
        <v>1959</v>
      </c>
      <c r="F12" s="40">
        <v>2500</v>
      </c>
    </row>
    <row r="13" spans="1:6">
      <c r="B13" s="55"/>
      <c r="C13" s="38"/>
      <c r="D13" s="38"/>
      <c r="E13" s="38"/>
      <c r="F13" s="38"/>
    </row>
    <row r="14" spans="1:6" ht="16.5" thickBot="1">
      <c r="A14" s="6" t="s">
        <v>111</v>
      </c>
      <c r="B14" s="55"/>
      <c r="C14" s="45">
        <f>SUM(C12)</f>
        <v>3700</v>
      </c>
      <c r="D14" s="45">
        <f t="shared" ref="D14" si="0">SUM(D12)</f>
        <v>3500</v>
      </c>
      <c r="E14" s="45">
        <f t="shared" ref="E14:F14" si="1">SUM(E12)</f>
        <v>1959</v>
      </c>
      <c r="F14" s="45">
        <f t="shared" si="1"/>
        <v>2500</v>
      </c>
    </row>
    <row r="15" spans="1:6" ht="16.5" thickTop="1">
      <c r="A15" s="6"/>
      <c r="B15" s="55"/>
      <c r="C15" s="46"/>
      <c r="D15" s="46"/>
      <c r="E15" s="46"/>
      <c r="F15" s="46"/>
    </row>
    <row r="16" spans="1:6" ht="15.75">
      <c r="A16" s="6"/>
      <c r="B16" s="55"/>
      <c r="C16" s="46"/>
      <c r="D16" s="46"/>
      <c r="E16" s="46"/>
      <c r="F16" s="46"/>
    </row>
    <row r="17" spans="1:6">
      <c r="B17" s="55"/>
      <c r="C17" s="38"/>
      <c r="D17" s="38"/>
      <c r="E17" s="38"/>
      <c r="F17" s="38"/>
    </row>
    <row r="18" spans="1:6" ht="15.75">
      <c r="A18" s="6" t="s">
        <v>12</v>
      </c>
      <c r="B18" s="55"/>
      <c r="C18" s="38"/>
      <c r="D18" s="38"/>
      <c r="E18" s="38"/>
      <c r="F18" s="38"/>
    </row>
    <row r="19" spans="1:6">
      <c r="A19" s="11" t="s">
        <v>112</v>
      </c>
      <c r="B19" s="56">
        <v>1001.01</v>
      </c>
      <c r="C19" s="35">
        <v>5000</v>
      </c>
      <c r="D19" s="40">
        <v>3500</v>
      </c>
      <c r="E19" s="35"/>
      <c r="F19" s="35">
        <f>+Summary!I18</f>
        <v>2500</v>
      </c>
    </row>
    <row r="20" spans="1:6">
      <c r="C20" s="38"/>
      <c r="D20" s="38"/>
      <c r="E20" s="38"/>
      <c r="F20" s="38"/>
    </row>
    <row r="21" spans="1:6" ht="16.5" thickBot="1">
      <c r="A21" s="6" t="s">
        <v>140</v>
      </c>
      <c r="B21" s="7"/>
      <c r="C21" s="45">
        <f>C19</f>
        <v>5000</v>
      </c>
      <c r="D21" s="45">
        <f t="shared" ref="D21:F21" si="2">D19</f>
        <v>3500</v>
      </c>
      <c r="E21" s="45">
        <f t="shared" si="2"/>
        <v>0</v>
      </c>
      <c r="F21" s="45">
        <f t="shared" si="2"/>
        <v>2500</v>
      </c>
    </row>
    <row r="22" spans="1:6" ht="15.75" thickTop="1"/>
    <row r="31" spans="1:6" ht="15.75">
      <c r="A31" s="6"/>
    </row>
  </sheetData>
  <mergeCells count="2">
    <mergeCell ref="A2:D2"/>
    <mergeCell ref="A1:F1"/>
  </mergeCells>
  <printOptions horizontalCentered="1"/>
  <pageMargins left="0.75" right="0.75" top="1" bottom="1" header="0.5" footer="0.5"/>
  <pageSetup scale="85" fitToHeight="0" orientation="portrait" r:id="rId1"/>
  <headerFooter scaleWithDoc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zoomScaleSheetLayoutView="100" workbookViewId="0">
      <selection activeCell="C18" sqref="C18"/>
    </sheetView>
  </sheetViews>
  <sheetFormatPr defaultRowHeight="15"/>
  <cols>
    <col min="1" max="3" width="18.7109375" style="5" customWidth="1"/>
    <col min="4" max="11" width="8.7109375" style="5"/>
  </cols>
  <sheetData>
    <row r="1" spans="1:11" s="5" customFormat="1" ht="15.75">
      <c r="A1" s="141" t="str">
        <f>+'General A - App'!A1</f>
        <v>TOWN OF FARMERSVILLE, NEW YORK</v>
      </c>
      <c r="B1" s="141"/>
      <c r="C1" s="141"/>
    </row>
    <row r="2" spans="1:11" s="5" customFormat="1" ht="15.75">
      <c r="A2" s="47"/>
      <c r="B2" s="47"/>
      <c r="C2" s="47"/>
    </row>
    <row r="3" spans="1:11" s="5" customFormat="1" ht="15.75">
      <c r="A3" s="141" t="s">
        <v>164</v>
      </c>
      <c r="B3" s="141"/>
      <c r="C3" s="141"/>
    </row>
    <row r="4" spans="1:11" s="5" customFormat="1" ht="15.75">
      <c r="A4" s="141" t="str">
        <f>Cover!A3&amp;" "&amp;Cover!A1</f>
        <v>2023 TENTATIVE TOWN BUDGET</v>
      </c>
      <c r="B4" s="141"/>
      <c r="C4" s="141"/>
    </row>
    <row r="5" spans="1:11" s="3" customFormat="1">
      <c r="A5" s="142" t="s">
        <v>165</v>
      </c>
      <c r="B5" s="142"/>
      <c r="C5" s="142"/>
      <c r="D5" s="5"/>
      <c r="E5" s="5"/>
      <c r="F5" s="5"/>
      <c r="G5" s="5"/>
      <c r="H5" s="5"/>
      <c r="I5" s="5"/>
      <c r="J5" s="5"/>
      <c r="K5" s="5"/>
    </row>
    <row r="6" spans="1:11" s="3" customFormat="1">
      <c r="A6" s="12"/>
      <c r="B6" s="12"/>
      <c r="C6" s="12"/>
      <c r="D6" s="5"/>
      <c r="E6" s="5"/>
      <c r="F6" s="5"/>
      <c r="G6" s="5"/>
      <c r="H6" s="5"/>
      <c r="I6" s="5"/>
      <c r="J6" s="5"/>
      <c r="K6" s="5"/>
    </row>
    <row r="7" spans="1:11" s="3" customForma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3" customFormat="1">
      <c r="A8" s="8" t="s">
        <v>166</v>
      </c>
      <c r="B8" s="5"/>
      <c r="C8" s="8" t="s">
        <v>167</v>
      </c>
      <c r="D8" s="5"/>
      <c r="E8" s="5"/>
      <c r="F8" s="5"/>
      <c r="G8" s="5"/>
      <c r="H8" s="5"/>
      <c r="I8" s="5"/>
      <c r="J8" s="5"/>
      <c r="K8" s="5"/>
    </row>
    <row r="9" spans="1:11" s="3" customForma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s="3" customFormat="1">
      <c r="A10" s="5" t="s">
        <v>168</v>
      </c>
      <c r="B10" s="5"/>
      <c r="C10" s="36"/>
      <c r="D10" s="5"/>
      <c r="E10" s="5"/>
      <c r="F10" s="5"/>
      <c r="G10" s="5"/>
      <c r="H10" s="5"/>
      <c r="I10" s="5"/>
      <c r="J10" s="5"/>
      <c r="K10" s="5"/>
    </row>
    <row r="11" spans="1:11" s="3" customFormat="1">
      <c r="A11" s="5"/>
      <c r="B11" s="5"/>
      <c r="C11" s="36"/>
      <c r="D11" s="5"/>
      <c r="E11" s="5"/>
      <c r="F11" s="5"/>
      <c r="G11" s="5"/>
      <c r="H11" s="5"/>
      <c r="I11" s="5"/>
      <c r="J11" s="5"/>
      <c r="K11" s="5"/>
    </row>
    <row r="12" spans="1:11" s="3" customFormat="1">
      <c r="A12" s="5" t="s">
        <v>169</v>
      </c>
      <c r="B12" s="5"/>
      <c r="C12" s="36"/>
      <c r="D12" s="5"/>
      <c r="E12" s="5"/>
      <c r="F12" s="5"/>
      <c r="G12" s="5"/>
      <c r="H12" s="5"/>
      <c r="I12" s="5"/>
      <c r="J12" s="5"/>
      <c r="K12" s="5"/>
    </row>
    <row r="13" spans="1:11" s="3" customFormat="1">
      <c r="A13" s="5"/>
      <c r="B13" s="5"/>
      <c r="C13" s="36"/>
      <c r="D13" s="5"/>
      <c r="E13" s="5"/>
      <c r="F13" s="5"/>
      <c r="G13" s="5"/>
      <c r="H13" s="5"/>
      <c r="I13" s="5"/>
      <c r="J13" s="5"/>
      <c r="K13" s="5"/>
    </row>
    <row r="14" spans="1:11" s="3" customFormat="1">
      <c r="A14" s="5" t="s">
        <v>170</v>
      </c>
      <c r="B14" s="5"/>
      <c r="C14" s="36"/>
      <c r="D14" s="5"/>
      <c r="E14" s="5"/>
      <c r="F14" s="5"/>
      <c r="G14" s="5"/>
      <c r="H14" s="5"/>
      <c r="I14" s="5"/>
      <c r="J14" s="5"/>
      <c r="K14" s="5"/>
    </row>
    <row r="15" spans="1:11" s="3" customFormat="1">
      <c r="A15" s="5"/>
      <c r="B15" s="5"/>
      <c r="C15" s="36"/>
      <c r="D15" s="5"/>
      <c r="E15" s="5"/>
      <c r="F15" s="5"/>
      <c r="G15" s="5"/>
      <c r="H15" s="5"/>
      <c r="I15" s="5"/>
      <c r="J15" s="5"/>
      <c r="K15" s="5"/>
    </row>
    <row r="16" spans="1:11" s="3" customFormat="1">
      <c r="A16" s="5" t="s">
        <v>175</v>
      </c>
      <c r="B16" s="5"/>
      <c r="C16" s="36"/>
      <c r="D16" s="5"/>
      <c r="E16" s="5"/>
      <c r="F16" s="5"/>
      <c r="G16" s="5"/>
      <c r="H16" s="5"/>
      <c r="I16" s="5"/>
      <c r="J16" s="5"/>
      <c r="K16" s="5"/>
    </row>
    <row r="17" spans="1:11" s="3" customFormat="1">
      <c r="A17" s="5"/>
      <c r="B17" s="5"/>
      <c r="C17" s="36"/>
      <c r="D17" s="5"/>
      <c r="E17" s="5"/>
      <c r="F17" s="5"/>
      <c r="G17" s="5"/>
      <c r="H17" s="5"/>
      <c r="I17" s="5"/>
      <c r="J17" s="5"/>
      <c r="K17" s="5"/>
    </row>
    <row r="18" spans="1:11" s="3" customFormat="1">
      <c r="A18" s="5" t="s">
        <v>171</v>
      </c>
      <c r="B18" s="5"/>
      <c r="C18" s="36"/>
      <c r="D18" s="5"/>
      <c r="E18" s="5"/>
      <c r="F18" s="5"/>
      <c r="G18" s="5"/>
      <c r="H18" s="5"/>
      <c r="I18" s="5"/>
      <c r="J18" s="5"/>
      <c r="K18" s="5"/>
    </row>
    <row r="19" spans="1:11" s="3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3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s="3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3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</sheetData>
  <mergeCells count="4">
    <mergeCell ref="A1:C1"/>
    <mergeCell ref="A3:C3"/>
    <mergeCell ref="A4:C4"/>
    <mergeCell ref="A5:C5"/>
  </mergeCells>
  <printOptions horizontalCentered="1"/>
  <pageMargins left="0.75" right="0.75" top="1" bottom="1" header="0.5" footer="0.5"/>
  <pageSetup fitToHeight="0" orientation="portrait" r:id="rId1"/>
  <headerFooter scaleWithDoc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Cover</vt:lpstr>
      <vt:lpstr>Summary</vt:lpstr>
      <vt:lpstr>General A - App</vt:lpstr>
      <vt:lpstr>General A - Rev</vt:lpstr>
      <vt:lpstr>Highway DA - App</vt:lpstr>
      <vt:lpstr>Highway DA -Rev</vt:lpstr>
      <vt:lpstr>Lighting District</vt:lpstr>
      <vt:lpstr>Salaries</vt:lpstr>
      <vt:lpstr>Sheet1</vt:lpstr>
      <vt:lpstr>'General A - App'!Print_Area</vt:lpstr>
      <vt:lpstr>Summary!Print_Area</vt:lpstr>
      <vt:lpstr>'General A - App'!Print_Titles</vt:lpstr>
      <vt:lpstr>'General A - Rev'!Print_Titles</vt:lpstr>
      <vt:lpstr>'Highway DA - App'!Print_Titles</vt:lpstr>
      <vt:lpstr>'Highway DA -Rev'!Print_Titles</vt:lpstr>
      <vt:lpstr>Summary!Print_Titles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J. Toth</dc:creator>
  <cp:lastModifiedBy>Town CLerk</cp:lastModifiedBy>
  <cp:revision/>
  <cp:lastPrinted>2022-09-26T15:49:31Z</cp:lastPrinted>
  <dcterms:created xsi:type="dcterms:W3CDTF">2018-08-21T15:53:48Z</dcterms:created>
  <dcterms:modified xsi:type="dcterms:W3CDTF">2022-10-13T13:15:47Z</dcterms:modified>
</cp:coreProperties>
</file>